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codeName="ThisWorkbook" defaultThemeVersion="124226"/>
  <xr:revisionPtr revIDLastSave="0" documentId="13_ncr:1_{5EA893DA-C23D-4876-9065-3DC02F9BCB4D}" xr6:coauthVersionLast="45" xr6:coauthVersionMax="45" xr10:uidLastSave="{00000000-0000-0000-0000-000000000000}"/>
  <workbookProtection workbookAlgorithmName="SHA-512" workbookHashValue="xMzdIZtzQtmrSBoxvgkmr76j4+C1Ppu++5Si/AXbYRY8C7Rgwst+lemnZmKaqPmgCpQ+fv1EYEjQ7Org4tufRw==" workbookSaltValue="yXQ2bbScwi2GYxxGYWp33w==" workbookSpinCount="100000" lockStructure="1"/>
  <bookViews>
    <workbookView xWindow="-120" yWindow="-120" windowWidth="24240" windowHeight="13140" xr2:uid="{00000000-000D-0000-FFFF-FFFF00000000}"/>
  </bookViews>
  <sheets>
    <sheet name="Study Information" sheetId="4" r:id="rId1"/>
    <sheet name="Per Patient Budget" sheetId="2" r:id="rId2"/>
    <sheet name="Summary of Costs" sheetId="10" state="hidden" r:id="rId3"/>
    <sheet name="PI Sign Off" sheetId="8" state="hidden" r:id="rId4"/>
    <sheet name="Lists" sheetId="3" state="hidden" r:id="rId5"/>
    <sheet name="Set-up Costs" sheetId="5" state="hidden" r:id="rId6"/>
    <sheet name="Invoicing Data" sheetId="9" state="hidden" r:id="rId7"/>
    <sheet name="Profiles Information" sheetId="11" r:id="rId8"/>
  </sheets>
  <definedNames>
    <definedName name="Biochemistry">Lists!$C$2:$C$174</definedName>
    <definedName name="Cytology">Table3[Cytology]</definedName>
    <definedName name="Haematology">Lists!$G$2:$G$89</definedName>
    <definedName name="Histology_Paeds">Table7[Histology_Paeds]</definedName>
    <definedName name="Histopathology">Lists!$I$2:$I$151</definedName>
    <definedName name="Immunology">Lists!$O$2:$O$74</definedName>
    <definedName name="Investigation_Cost_Category">Lists!$U$2:$U$6</definedName>
    <definedName name="Laboratory_Name">Lists!$A$2:$A$8</definedName>
    <definedName name="Microbiology">Lists!$Q$2:$Q$48</definedName>
    <definedName name="Routine_Histopathology">Lists!$K$2:$K$24</definedName>
    <definedName name="Virology">Lists!$S$2:$S$128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8" i="9" l="1"/>
  <c r="C7" i="9"/>
  <c r="C6" i="9"/>
  <c r="G6" i="2" l="1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5" i="2"/>
  <c r="G3" i="9" l="1"/>
  <c r="G4" i="9"/>
  <c r="G5" i="9"/>
  <c r="G6" i="9"/>
  <c r="G7" i="9"/>
  <c r="G8" i="9"/>
  <c r="G9" i="9"/>
  <c r="G10" i="9"/>
  <c r="G11" i="9"/>
  <c r="G2" i="9"/>
  <c r="B7" i="10" l="1"/>
  <c r="H4" i="10" l="1"/>
  <c r="E41" i="10" l="1"/>
  <c r="E23" i="10"/>
  <c r="E4" i="10" l="1"/>
  <c r="B3" i="10"/>
  <c r="F3" i="9" l="1"/>
  <c r="F4" i="9"/>
  <c r="F5" i="9"/>
  <c r="F6" i="9"/>
  <c r="F7" i="9"/>
  <c r="F8" i="9"/>
  <c r="F9" i="9"/>
  <c r="F10" i="9"/>
  <c r="F11" i="9"/>
  <c r="F2" i="9"/>
  <c r="E3" i="9"/>
  <c r="E4" i="9"/>
  <c r="E5" i="9"/>
  <c r="E6" i="9"/>
  <c r="E7" i="9"/>
  <c r="E8" i="9"/>
  <c r="E9" i="9"/>
  <c r="E10" i="9"/>
  <c r="E11" i="9"/>
  <c r="E2" i="9"/>
  <c r="D3" i="9"/>
  <c r="D4" i="9"/>
  <c r="D5" i="9"/>
  <c r="D6" i="9"/>
  <c r="D7" i="9"/>
  <c r="D8" i="9"/>
  <c r="D9" i="9"/>
  <c r="D10" i="9"/>
  <c r="D11" i="9"/>
  <c r="D2" i="9"/>
  <c r="A11" i="9" l="1"/>
  <c r="A10" i="9"/>
  <c r="A9" i="9"/>
  <c r="A8" i="9"/>
  <c r="A7" i="9"/>
  <c r="A6" i="9"/>
  <c r="A5" i="9"/>
  <c r="A4" i="9"/>
  <c r="A3" i="9"/>
  <c r="A2" i="9"/>
  <c r="F3" i="5" l="1"/>
  <c r="F4" i="5"/>
  <c r="F2" i="5"/>
  <c r="F6" i="5" l="1"/>
  <c r="C11" i="9" s="1"/>
  <c r="L8" i="2"/>
  <c r="O8" i="2" s="1"/>
  <c r="L9" i="2"/>
  <c r="O9" i="2" s="1"/>
  <c r="L10" i="2"/>
  <c r="O10" i="2" s="1"/>
  <c r="L11" i="2"/>
  <c r="O11" i="2" s="1"/>
  <c r="L12" i="2"/>
  <c r="O12" i="2" s="1"/>
  <c r="L13" i="2"/>
  <c r="O13" i="2" s="1"/>
  <c r="L14" i="2"/>
  <c r="O14" i="2" s="1"/>
  <c r="L15" i="2"/>
  <c r="O15" i="2" s="1"/>
  <c r="L16" i="2"/>
  <c r="O16" i="2" s="1"/>
  <c r="L17" i="2"/>
  <c r="O17" i="2" s="1"/>
  <c r="L18" i="2"/>
  <c r="O18" i="2" s="1"/>
  <c r="L19" i="2"/>
  <c r="O19" i="2" s="1"/>
  <c r="L20" i="2"/>
  <c r="O20" i="2" s="1"/>
  <c r="L21" i="2"/>
  <c r="O21" i="2" s="1"/>
  <c r="L22" i="2"/>
  <c r="O22" i="2" s="1"/>
  <c r="L23" i="2"/>
  <c r="O23" i="2" s="1"/>
  <c r="L24" i="2"/>
  <c r="O24" i="2" s="1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N22" i="2" l="1"/>
  <c r="M22" i="2"/>
  <c r="N18" i="2"/>
  <c r="M18" i="2"/>
  <c r="N14" i="2"/>
  <c r="M14" i="2"/>
  <c r="N10" i="2"/>
  <c r="M10" i="2"/>
  <c r="N21" i="2"/>
  <c r="M21" i="2"/>
  <c r="N17" i="2"/>
  <c r="M17" i="2"/>
  <c r="N13" i="2"/>
  <c r="M13" i="2"/>
  <c r="N9" i="2"/>
  <c r="M9" i="2"/>
  <c r="N24" i="2"/>
  <c r="M24" i="2"/>
  <c r="N20" i="2"/>
  <c r="M20" i="2"/>
  <c r="N16" i="2"/>
  <c r="M16" i="2"/>
  <c r="N12" i="2"/>
  <c r="M12" i="2"/>
  <c r="N8" i="2"/>
  <c r="M8" i="2"/>
  <c r="N23" i="2"/>
  <c r="M23" i="2"/>
  <c r="N19" i="2"/>
  <c r="M19" i="2"/>
  <c r="N15" i="2"/>
  <c r="M15" i="2"/>
  <c r="N11" i="2"/>
  <c r="M11" i="2"/>
  <c r="P18" i="2"/>
  <c r="Q18" i="2" s="1"/>
  <c r="P24" i="2"/>
  <c r="Q24" i="2" s="1"/>
  <c r="P20" i="2"/>
  <c r="Q20" i="2" s="1"/>
  <c r="P16" i="2"/>
  <c r="Q16" i="2" s="1"/>
  <c r="P12" i="2"/>
  <c r="Q12" i="2" s="1"/>
  <c r="P8" i="2"/>
  <c r="Q8" i="2" s="1"/>
  <c r="P22" i="2"/>
  <c r="Q22" i="2" s="1"/>
  <c r="P14" i="2"/>
  <c r="Q14" i="2" s="1"/>
  <c r="P21" i="2"/>
  <c r="Q21" i="2" s="1"/>
  <c r="P17" i="2"/>
  <c r="Q17" i="2" s="1"/>
  <c r="P9" i="2"/>
  <c r="Q9" i="2" s="1"/>
  <c r="P23" i="2"/>
  <c r="Q23" i="2" s="1"/>
  <c r="P19" i="2"/>
  <c r="Q19" i="2" s="1"/>
  <c r="P15" i="2"/>
  <c r="Q15" i="2" s="1"/>
  <c r="P11" i="2"/>
  <c r="Q11" i="2" s="1"/>
  <c r="H29" i="10"/>
  <c r="P13" i="2"/>
  <c r="Q13" i="2" s="1"/>
  <c r="P10" i="2"/>
  <c r="Q10" i="2" s="1"/>
  <c r="L6" i="2"/>
  <c r="O6" i="2" s="1"/>
  <c r="L5" i="2"/>
  <c r="L7" i="2"/>
  <c r="O7" i="2" s="1"/>
  <c r="J24" i="2"/>
  <c r="J23" i="2"/>
  <c r="J22" i="2"/>
  <c r="J21" i="2"/>
  <c r="J20" i="2"/>
  <c r="J19" i="2"/>
  <c r="J18" i="2"/>
  <c r="J17" i="2"/>
  <c r="J16" i="2"/>
  <c r="J15" i="2"/>
  <c r="J14" i="2"/>
  <c r="J13" i="2"/>
  <c r="J12" i="2"/>
  <c r="J11" i="2"/>
  <c r="J10" i="2"/>
  <c r="J9" i="2"/>
  <c r="J8" i="2"/>
  <c r="J7" i="2"/>
  <c r="J6" i="2"/>
  <c r="I24" i="2"/>
  <c r="I23" i="2"/>
  <c r="I22" i="2"/>
  <c r="I21" i="2"/>
  <c r="I20" i="2"/>
  <c r="I19" i="2"/>
  <c r="I18" i="2"/>
  <c r="I17" i="2"/>
  <c r="I16" i="2"/>
  <c r="I15" i="2"/>
  <c r="I14" i="2"/>
  <c r="I13" i="2"/>
  <c r="I12" i="2"/>
  <c r="I11" i="2"/>
  <c r="I10" i="2"/>
  <c r="I9" i="2"/>
  <c r="I8" i="2"/>
  <c r="I7" i="2"/>
  <c r="I6" i="2"/>
  <c r="I5" i="2"/>
  <c r="N7" i="2" l="1"/>
  <c r="M7" i="2"/>
  <c r="N6" i="2"/>
  <c r="M6" i="2"/>
  <c r="P5" i="2"/>
  <c r="Q5" i="2" s="1"/>
  <c r="O5" i="2"/>
  <c r="M5" i="2" s="1"/>
  <c r="R15" i="2"/>
  <c r="R17" i="2"/>
  <c r="R8" i="2"/>
  <c r="R13" i="2"/>
  <c r="R23" i="2"/>
  <c r="R14" i="2"/>
  <c r="R16" i="2"/>
  <c r="R10" i="2"/>
  <c r="R11" i="2"/>
  <c r="R19" i="2"/>
  <c r="R9" i="2"/>
  <c r="R21" i="2"/>
  <c r="R22" i="2"/>
  <c r="R12" i="2"/>
  <c r="R20" i="2"/>
  <c r="R18" i="2"/>
  <c r="R24" i="2"/>
  <c r="P7" i="2"/>
  <c r="Q7" i="2" s="1"/>
  <c r="P6" i="2"/>
  <c r="Q6" i="2" s="1"/>
  <c r="L25" i="2"/>
  <c r="J5" i="2"/>
  <c r="Q25" i="2" l="1"/>
  <c r="M25" i="2"/>
  <c r="O25" i="2"/>
  <c r="N5" i="2"/>
  <c r="N25" i="2" s="1"/>
  <c r="R5" i="2"/>
  <c r="R7" i="2"/>
  <c r="P25" i="2"/>
  <c r="R6" i="2"/>
  <c r="C9" i="9" l="1"/>
  <c r="C10" i="9"/>
  <c r="C3" i="9"/>
  <c r="C2" i="9"/>
  <c r="C4" i="9"/>
  <c r="C5" i="9"/>
  <c r="R25" i="2"/>
  <c r="G19" i="10" s="1"/>
  <c r="G27" i="10" s="1"/>
  <c r="G34" i="10" s="1"/>
  <c r="F37" i="10" l="1"/>
  <c r="H43" i="10" s="1"/>
  <c r="H42" i="10" s="1"/>
</calcChain>
</file>

<file path=xl/sharedStrings.xml><?xml version="1.0" encoding="utf-8"?>
<sst xmlns="http://schemas.openxmlformats.org/spreadsheetml/2006/main" count="2428" uniqueCount="927">
  <si>
    <t>Biochemistry</t>
  </si>
  <si>
    <t>Cytology</t>
  </si>
  <si>
    <t>Haematology</t>
  </si>
  <si>
    <t>Histology_Paeds</t>
  </si>
  <si>
    <t>Immunology</t>
  </si>
  <si>
    <t>Microbiology</t>
  </si>
  <si>
    <t>Virology</t>
  </si>
  <si>
    <t>Laboratory Name</t>
  </si>
  <si>
    <t>CD4</t>
  </si>
  <si>
    <t>Blood culture</t>
  </si>
  <si>
    <t>Cytomegalovirus IgG</t>
  </si>
  <si>
    <t>Cytomegalovirus IgM</t>
  </si>
  <si>
    <t>Hepatitis B anti HBc</t>
  </si>
  <si>
    <t>Hepatitis B viral load</t>
  </si>
  <si>
    <t>Hepatitis Bs Ag screen</t>
  </si>
  <si>
    <t>HIV screen</t>
  </si>
  <si>
    <t>HTLV screen</t>
  </si>
  <si>
    <t>Syphilis screen</t>
  </si>
  <si>
    <t>Investigation Cost Category</t>
  </si>
  <si>
    <t>Standard Care</t>
  </si>
  <si>
    <t>NHS</t>
  </si>
  <si>
    <t>NHS Support Costs</t>
  </si>
  <si>
    <t>Academic Research Support Costs</t>
  </si>
  <si>
    <t>Commercial Research Costs</t>
  </si>
  <si>
    <t>Laboratory/Department</t>
  </si>
  <si>
    <t>Investigation Name</t>
  </si>
  <si>
    <t>DLM Costing Template - Per Patient Budget</t>
  </si>
  <si>
    <t>NHS Cost</t>
  </si>
  <si>
    <t>NHS Support Cost</t>
  </si>
  <si>
    <t>Academic Cost</t>
  </si>
  <si>
    <t>Commercial Research Cost</t>
  </si>
  <si>
    <t>Cost of Single Test</t>
  </si>
  <si>
    <t>Investigation</t>
  </si>
  <si>
    <t>Market Forces Factor</t>
  </si>
  <si>
    <t>Full Title of Study</t>
  </si>
  <si>
    <t>Acronym</t>
  </si>
  <si>
    <t>R-Peak number</t>
  </si>
  <si>
    <t>Investigator/PI</t>
  </si>
  <si>
    <t>Tel</t>
  </si>
  <si>
    <t>Email</t>
  </si>
  <si>
    <t>Trials co-ordinator</t>
  </si>
  <si>
    <t>Number of patients/participants</t>
  </si>
  <si>
    <t>Study population type</t>
  </si>
  <si>
    <t>Study phase</t>
  </si>
  <si>
    <t>Study start date</t>
  </si>
  <si>
    <t>Study end date</t>
  </si>
  <si>
    <t>Duration of study in years</t>
  </si>
  <si>
    <t>Funding source for the study</t>
  </si>
  <si>
    <t>Primary end point or PK evaluations done at DLM?</t>
  </si>
  <si>
    <t>Will MFT be the main centre?</t>
  </si>
  <si>
    <t>Has the study been adopted by CRN?</t>
  </si>
  <si>
    <t>If the study is not adopted, will adoption be sought?</t>
  </si>
  <si>
    <t>Is pre-analytical support required for samples to be sent to off-site laboratories?</t>
  </si>
  <si>
    <t>Study Population Type</t>
  </si>
  <si>
    <t>Both</t>
  </si>
  <si>
    <t>Study Phase</t>
  </si>
  <si>
    <t>N/A</t>
  </si>
  <si>
    <t>I</t>
  </si>
  <si>
    <t>II</t>
  </si>
  <si>
    <t>III</t>
  </si>
  <si>
    <t>IV</t>
  </si>
  <si>
    <t>Funding Source For The Study</t>
  </si>
  <si>
    <t>Charitable Funds</t>
  </si>
  <si>
    <t>Commercial</t>
  </si>
  <si>
    <t>Non-Commercial</t>
  </si>
  <si>
    <t>Yes</t>
  </si>
  <si>
    <t>No</t>
  </si>
  <si>
    <t>MCRF</t>
  </si>
  <si>
    <t>Bio Bank</t>
  </si>
  <si>
    <t>Bio Bank and MCRF</t>
  </si>
  <si>
    <t>Study Status</t>
  </si>
  <si>
    <t>NHS Study</t>
  </si>
  <si>
    <t>Non-Commercial Study</t>
  </si>
  <si>
    <t>Academic Study</t>
  </si>
  <si>
    <t>Adopted Study</t>
  </si>
  <si>
    <t>Adopted Commercial Study</t>
  </si>
  <si>
    <t>Commercial Study</t>
  </si>
  <si>
    <t>Adults(&gt;16 Years Old)</t>
  </si>
  <si>
    <t>Paediatric(&lt;16 Years Old)</t>
  </si>
  <si>
    <t>Is out of hours support required (from 17:01 to 07:59) and any weekend requests?</t>
  </si>
  <si>
    <t>Test One</t>
  </si>
  <si>
    <t>Test Two</t>
  </si>
  <si>
    <t>Test Three</t>
  </si>
  <si>
    <t xml:space="preserve">Commercial DLM/MCRF laboratory support set-up </t>
  </si>
  <si>
    <t>Academic, NHS, Non commercial support set-up</t>
  </si>
  <si>
    <t>Long term sample storage fee (per box per six month period)</t>
  </si>
  <si>
    <t>Task Breakdown</t>
  </si>
  <si>
    <t>Cost</t>
  </si>
  <si>
    <t>Applicable</t>
  </si>
  <si>
    <t>Number Required</t>
  </si>
  <si>
    <t>Total Cost</t>
  </si>
  <si>
    <t>R&amp;D Pin Number</t>
  </si>
  <si>
    <t>Or</t>
  </si>
  <si>
    <t>Grant Application Num</t>
  </si>
  <si>
    <t>Funding Type</t>
  </si>
  <si>
    <t>Charitable Funds (Endowment Account)</t>
  </si>
  <si>
    <t>Cost Centre</t>
  </si>
  <si>
    <t xml:space="preserve">Please return the form to: </t>
  </si>
  <si>
    <t>Michael Sumner, Research/Clinical Trials Business Administrator, Directorate of Laboratory Medicine</t>
  </si>
  <si>
    <t>Cobbett House, Central Manchester University Hospital NHS Foundation Trust, Oxford Road,</t>
  </si>
  <si>
    <t>Manchester, M13 9WL</t>
  </si>
  <si>
    <t>Email - dlm.trials@mft.nhs.uk</t>
  </si>
  <si>
    <t>Date</t>
  </si>
  <si>
    <r>
      <rPr>
        <b/>
        <sz val="11"/>
        <color theme="1"/>
        <rFont val="Calibri"/>
        <family val="2"/>
        <scheme val="minor"/>
      </rPr>
      <t>Adoption of study to the NIHR portfolio:</t>
    </r>
    <r>
      <rPr>
        <sz val="11"/>
        <color theme="1"/>
        <rFont val="Calibri"/>
        <family val="2"/>
        <scheme val="minor"/>
      </rPr>
      <t xml:space="preserve"> Please ensure we are informed of any changes as this may affect the costings provided.</t>
    </r>
  </si>
  <si>
    <r>
      <rPr>
        <b/>
        <sz val="11"/>
        <color theme="1"/>
        <rFont val="Calibri"/>
        <family val="2"/>
        <scheme val="minor"/>
      </rPr>
      <t>MFT Specimen Acceptance Policy:</t>
    </r>
    <r>
      <rPr>
        <sz val="11"/>
        <color theme="1"/>
        <rFont val="Calibri"/>
        <family val="2"/>
        <scheme val="minor"/>
      </rPr>
      <t xml:space="preserve"> this can be obtained from    http://labmed.staffnet.xcmmc.nhs.uk/</t>
    </r>
  </si>
  <si>
    <r>
      <rPr>
        <b/>
        <sz val="11"/>
        <color theme="1"/>
        <rFont val="Calibri"/>
        <family val="2"/>
        <scheme val="minor"/>
      </rPr>
      <t>Pre-analytics:</t>
    </r>
    <r>
      <rPr>
        <sz val="11"/>
        <color theme="1"/>
        <rFont val="Calibri"/>
        <family val="2"/>
        <scheme val="minor"/>
      </rPr>
      <t xml:space="preserve"> Unless it has been made clear, it will be assumed that 'ONLY' core hour sampling is required. </t>
    </r>
  </si>
  <si>
    <r>
      <rPr>
        <b/>
        <sz val="11"/>
        <color theme="1"/>
        <rFont val="Calibri"/>
        <family val="2"/>
        <scheme val="minor"/>
      </rPr>
      <t>Storage:</t>
    </r>
    <r>
      <rPr>
        <sz val="11"/>
        <color theme="1"/>
        <rFont val="Calibri"/>
        <family val="2"/>
        <scheme val="minor"/>
      </rPr>
      <t xml:space="preserve"> The DLM has no facilities for long-term storage of specimens.  Temporary short-term storage of specimens may be possible but this will need to be discussed with the DLM.</t>
    </r>
  </si>
  <si>
    <r>
      <rPr>
        <b/>
        <sz val="11"/>
        <color theme="1"/>
        <rFont val="Calibri"/>
        <family val="2"/>
        <scheme val="minor"/>
      </rPr>
      <t>Invoicing:</t>
    </r>
    <r>
      <rPr>
        <sz val="11"/>
        <color theme="1"/>
        <rFont val="Calibri"/>
        <family val="2"/>
        <scheme val="minor"/>
      </rPr>
      <t xml:space="preserve"> Invoices will be raised quarterly based on the details given in this form. Credit notes will be applied where the patient recruitment falls below the expected levels.</t>
    </r>
  </si>
  <si>
    <r>
      <rPr>
        <b/>
        <sz val="11"/>
        <color theme="1"/>
        <rFont val="Calibri"/>
        <family val="2"/>
        <scheme val="minor"/>
      </rPr>
      <t>Out of Hours Samples: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>Two week's notice</t>
    </r>
    <r>
      <rPr>
        <sz val="11"/>
        <color theme="1"/>
        <rFont val="Calibri"/>
        <family val="2"/>
        <scheme val="minor"/>
      </rPr>
      <t xml:space="preserve"> MUST be provided if your study requires Central Specimen Reception 'Out of Hours' (OOH) support  : Refer to guidelines  http://labmed.staffnet.xcmmc.nhs.uk/clinical-trials.aspx</t>
    </r>
  </si>
  <si>
    <r>
      <rPr>
        <b/>
        <sz val="11"/>
        <color theme="1"/>
        <rFont val="Calibri"/>
        <family val="2"/>
        <scheme val="minor"/>
      </rPr>
      <t>Changes to the study protocol:</t>
    </r>
    <r>
      <rPr>
        <sz val="11"/>
        <color theme="1"/>
        <rFont val="Calibri"/>
        <family val="2"/>
        <scheme val="minor"/>
      </rPr>
      <t xml:space="preserve"> If there are any changes that might affect DLM laboratory input for the study either prior to the study starting, or once the study has started.</t>
    </r>
  </si>
  <si>
    <t>Please notify the DLM Research/Clinical Trials Business Administrator.   In such instances laboratory input will be reviewed and if necessary, the costings will be adjusted accordingly.</t>
  </si>
  <si>
    <r>
      <rPr>
        <b/>
        <sz val="11"/>
        <color theme="1"/>
        <rFont val="Calibri"/>
        <family val="2"/>
        <scheme val="minor"/>
      </rPr>
      <t>Ensure the Trial Coordinator provides the following:</t>
    </r>
    <r>
      <rPr>
        <sz val="11"/>
        <color theme="1"/>
        <rFont val="Calibri"/>
        <family val="2"/>
        <scheme val="minor"/>
      </rPr>
      <t xml:space="preserve"> Confirmation of re-newed ethics approval. If the changes are minor and do not require further ethics approval, please clearly state this.</t>
    </r>
  </si>
  <si>
    <t>Confirmation that the Research Office has been notified and approved ALL changes to the Revised protocol / Lab Manual.</t>
  </si>
  <si>
    <r>
      <rPr>
        <b/>
        <sz val="11"/>
        <color theme="1"/>
        <rFont val="Calibri"/>
        <family val="2"/>
        <scheme val="minor"/>
      </rPr>
      <t>Pre-Study Site Visits (PSSV) / Site Initiation Visits (SIV):</t>
    </r>
    <r>
      <rPr>
        <sz val="11"/>
        <color theme="1"/>
        <rFont val="Calibri"/>
        <family val="2"/>
        <scheme val="minor"/>
      </rPr>
      <t xml:space="preserve"> Refer to guidelines  http://labmed.staffnet.xcmmc.nhs.uk/clinical-trials.aspx</t>
    </r>
  </si>
  <si>
    <r>
      <rPr>
        <b/>
        <sz val="11"/>
        <color theme="1"/>
        <rFont val="Calibri"/>
        <family val="2"/>
        <scheme val="minor"/>
      </rPr>
      <t>Study Documentation:</t>
    </r>
    <r>
      <rPr>
        <sz val="11"/>
        <color theme="1"/>
        <rFont val="Calibri"/>
        <family val="2"/>
        <scheme val="minor"/>
      </rPr>
      <t xml:space="preserve"> The Directorate of Laboratory Medicine requires copies of the study protocol, R&amp;I PIN Number (if the study is registered with the MFT Research Office), R&amp;I Approval Letter and Ethical Approval before it can participate in any study. This documentation must be provided to the DLM Research/Clinical Trials Business Administrator.</t>
    </r>
  </si>
  <si>
    <r>
      <rPr>
        <b/>
        <sz val="11"/>
        <color theme="1"/>
        <rFont val="Calibri"/>
        <family val="2"/>
        <scheme val="minor"/>
      </rPr>
      <t>Laboratory Documentation</t>
    </r>
    <r>
      <rPr>
        <sz val="11"/>
        <color theme="1"/>
        <rFont val="Calibri"/>
        <family val="2"/>
        <scheme val="minor"/>
      </rPr>
      <t xml:space="preserve"> is stored in accordance with Royal College of Pathologist Guidelines (2005). Correspondence associated with clinical trials is stored for a period of 25 years from the conclusion of the study.  If documentation is required to be stored for a longer period, please contact the DLM Research/Clinical Trials Business Administrator.</t>
    </r>
  </si>
  <si>
    <t>Total Set-up and management cost</t>
  </si>
  <si>
    <t>Laboratory</t>
  </si>
  <si>
    <t>Price including MFF</t>
  </si>
  <si>
    <t>Length of the study</t>
  </si>
  <si>
    <t>Purchase Order Number</t>
  </si>
  <si>
    <t>Set up fee</t>
  </si>
  <si>
    <t>Study ID</t>
  </si>
  <si>
    <t>Patients</t>
  </si>
  <si>
    <t>Total Setup and Management Costs</t>
  </si>
  <si>
    <t>Cost Per Year</t>
  </si>
  <si>
    <t>Cost Per Quarter</t>
  </si>
  <si>
    <t>Study Title</t>
  </si>
  <si>
    <t>Cost of Single Test + MFF</t>
  </si>
  <si>
    <t>Total Num of Samples Per Patient</t>
  </si>
  <si>
    <t>Total Cost of Investigations for</t>
  </si>
  <si>
    <t>Total Study Budget</t>
  </si>
  <si>
    <t>Duration of Study in Years</t>
  </si>
  <si>
    <t>Number of Patients to be Recruited</t>
  </si>
  <si>
    <t>Date of Print</t>
  </si>
  <si>
    <t xml:space="preserve"> If funding is held by the University of Manchester please provide a Purchase Order Number </t>
  </si>
  <si>
    <t>MFF x Number of Samples</t>
  </si>
  <si>
    <t>MFF for Single Test</t>
  </si>
  <si>
    <t>Cost of Single Test x Num of Patients</t>
  </si>
  <si>
    <t>Cost of Single Test x Num of Patients Inc Capacity Building</t>
  </si>
  <si>
    <t>Per Patient Budget</t>
  </si>
  <si>
    <t>Investigation Costs</t>
  </si>
  <si>
    <t>Total Including All Costing Template Elements</t>
  </si>
  <si>
    <t>Study Budget Totals</t>
  </si>
  <si>
    <t>If the investigation does not appear in the dropdown list please leave the Laboratory/Department field blank and type the investigation you require into the Investigation Name field. Once this is done you can then populate the Laboratory/Department field</t>
  </si>
  <si>
    <t>Study funding status</t>
  </si>
  <si>
    <t>Alanine Aminotransferase (ALT) </t>
  </si>
  <si>
    <t>Albumin </t>
  </si>
  <si>
    <t>Albumin excretion (urine micro albumin) </t>
  </si>
  <si>
    <t>Aldosterone </t>
  </si>
  <si>
    <t>Alkaline Phosphatatase (ALP) </t>
  </si>
  <si>
    <t>Alkaline Phosphate isoenzymes </t>
  </si>
  <si>
    <t>Alpha-1 Antitrypsin </t>
  </si>
  <si>
    <t>Alpha Amylase </t>
  </si>
  <si>
    <t>AKI </t>
  </si>
  <si>
    <t>Amikacin </t>
  </si>
  <si>
    <t>Acid - Base status; PH; pCO2 - arterial; pO2 - arterial; pO2 - capillary; actual bicarbonate; base excess </t>
  </si>
  <si>
    <t>Actual bicarbonate </t>
  </si>
  <si>
    <t>Acute kidney injury score </t>
  </si>
  <si>
    <t>AFP</t>
  </si>
  <si>
    <t>Aminotransferase (AST) </t>
  </si>
  <si>
    <t>Ammonia </t>
  </si>
  <si>
    <t>Androstenedione </t>
  </si>
  <si>
    <t>Anion-Gap </t>
  </si>
  <si>
    <t>Anti Mullerian Hormone (AMH) </t>
  </si>
  <si>
    <t>Aspartate Aminotransferase </t>
  </si>
  <si>
    <t>Beta Hydroxybutyrate (BHB) </t>
  </si>
  <si>
    <t>Bile Acids </t>
  </si>
  <si>
    <t>Bilirubin (conjugated/direct)</t>
  </si>
  <si>
    <t>Bilirubin (total) </t>
  </si>
  <si>
    <t>Bloodspot 17 hydroxyprogesterone </t>
  </si>
  <si>
    <t>BNP (N-terminal pro BNP)</t>
  </si>
  <si>
    <t>Breath Hydrogen Test </t>
  </si>
  <si>
    <t>Busulphan </t>
  </si>
  <si>
    <t>CA125 </t>
  </si>
  <si>
    <t>Caeruloplasmin </t>
  </si>
  <si>
    <t>Calcium (blood and urine) </t>
  </si>
  <si>
    <t>Calcium ionized </t>
  </si>
  <si>
    <t>Calprotectin (faeces) </t>
  </si>
  <si>
    <t>Carbamazepine </t>
  </si>
  <si>
    <t>Carboxyhaemoglobin Biochemistry</t>
  </si>
  <si>
    <t>Catecholamines (urine) </t>
  </si>
  <si>
    <t>CEA Tumour Marker (carcino embryonic antigen) </t>
  </si>
  <si>
    <t>Chain-of-custody medico-legal specimens </t>
  </si>
  <si>
    <t>Chloride Biochemistry</t>
  </si>
  <si>
    <t>Cholesterol Biochemistry</t>
  </si>
  <si>
    <t>Cholinesterase Biochemistry</t>
  </si>
  <si>
    <t>Chromium Biochemistry</t>
  </si>
  <si>
    <t>Cobalt </t>
  </si>
  <si>
    <t>Copper (blood and urine) </t>
  </si>
  <si>
    <t>Cortisol </t>
  </si>
  <si>
    <t>C-peptide </t>
  </si>
  <si>
    <t>C-reactive protein (CRP) </t>
  </si>
  <si>
    <t>Creatine Kinase (CK) </t>
  </si>
  <si>
    <t>Creatinine (blood)</t>
  </si>
  <si>
    <t>Creatinine (urine) </t>
  </si>
  <si>
    <t>Creatinine clearance </t>
  </si>
  <si>
    <t>CSF - Glucose </t>
  </si>
  <si>
    <t>CSF - Lactate </t>
  </si>
  <si>
    <t>CSF - Protein </t>
  </si>
  <si>
    <t>CTX </t>
  </si>
  <si>
    <t>Cyclosporin A (ciclosporin) </t>
  </si>
  <si>
    <t>Cystatin C </t>
  </si>
  <si>
    <t>DHEA - sulphate </t>
  </si>
  <si>
    <t>Digoxin </t>
  </si>
  <si>
    <t>Drugs of abuse (urine screen) </t>
  </si>
  <si>
    <t>eGfR (estimated GfR) </t>
  </si>
  <si>
    <t>Elastase </t>
  </si>
  <si>
    <t>Elastase (faeces) </t>
  </si>
  <si>
    <t>Electrolytes (urine) </t>
  </si>
  <si>
    <t>Ethanol (drinking alcohol) </t>
  </si>
  <si>
    <t>Follicle stimulating hormone (FSH) </t>
  </si>
  <si>
    <t>Free fatty acids </t>
  </si>
  <si>
    <t>Fructose 1,6-bisphosphate</t>
  </si>
  <si>
    <t>Gamma glutamyl transferase (GGT) </t>
  </si>
  <si>
    <t>Gases </t>
  </si>
  <si>
    <t>Gentamicin </t>
  </si>
  <si>
    <t>Glucose </t>
  </si>
  <si>
    <t>Glycated Haemoglobin (HbA1c) </t>
  </si>
  <si>
    <t>Glycogen storage disease enzymology </t>
  </si>
  <si>
    <t>Growth Hormone </t>
  </si>
  <si>
    <t>Glucose Tolerance Test </t>
  </si>
  <si>
    <t>hGH </t>
  </si>
  <si>
    <t>IGF-1 </t>
  </si>
  <si>
    <t>IGFBP-3 </t>
  </si>
  <si>
    <t>Insulin </t>
  </si>
  <si>
    <t>Insulin-like Growth Factor 1 </t>
  </si>
  <si>
    <t>Insulin-like Growth Factor Binding Protein 3 </t>
  </si>
  <si>
    <t>Iron </t>
  </si>
  <si>
    <t>Jejunal Disaccharidases </t>
  </si>
  <si>
    <t>Lactate </t>
  </si>
  <si>
    <t>Lactate Dehydrogenase (LDH) </t>
  </si>
  <si>
    <t>Lamotrigine </t>
  </si>
  <si>
    <t>Lipase </t>
  </si>
  <si>
    <t>Lithium </t>
  </si>
  <si>
    <t>Liver Function Tests </t>
  </si>
  <si>
    <t>Luteinising hormone </t>
  </si>
  <si>
    <t>Magnesium (Blood) </t>
  </si>
  <si>
    <t>Magnesium (Urine) </t>
  </si>
  <si>
    <t>Metadrenalines (urine) </t>
  </si>
  <si>
    <t>Met-haemoglobin </t>
  </si>
  <si>
    <t>Methotrexate </t>
  </si>
  <si>
    <t>Oestradiol </t>
  </si>
  <si>
    <t>Orosomucoid </t>
  </si>
  <si>
    <t>Osmolality (Blood)</t>
  </si>
  <si>
    <t>Osmolality (Urine)</t>
  </si>
  <si>
    <t>Osmolar Gap (calculated as: calculated osmolality - measured osmolality. Calculated osmolality is 2 x (Na + K) + glucose + urea) </t>
  </si>
  <si>
    <t>Paracetamol </t>
  </si>
  <si>
    <t>Parathyroid hormone (PTH) </t>
  </si>
  <si>
    <t>pH (blood and urine) </t>
  </si>
  <si>
    <t>Phenobarbitone </t>
  </si>
  <si>
    <t>Phenytoin </t>
  </si>
  <si>
    <t>Phosphate (blood) </t>
  </si>
  <si>
    <t>Phosphate (urine) </t>
  </si>
  <si>
    <t>P1NP </t>
  </si>
  <si>
    <t>Potassium </t>
  </si>
  <si>
    <t>Procalcitonin</t>
  </si>
  <si>
    <t>Progesterone </t>
  </si>
  <si>
    <t>Prolactin </t>
  </si>
  <si>
    <t>Protein (blood and urine) </t>
  </si>
  <si>
    <t>Protein creatinine ratio (urine) </t>
  </si>
  <si>
    <t>Reducing substances (faeces only)</t>
  </si>
  <si>
    <t>Renin concentration </t>
  </si>
  <si>
    <t>Salicylate </t>
  </si>
  <si>
    <t>Selenium </t>
  </si>
  <si>
    <t>Serum 17-hydroxyprogesterone </t>
  </si>
  <si>
    <t>SHBG </t>
  </si>
  <si>
    <t>Sirolimus </t>
  </si>
  <si>
    <t>Sodium (blood)</t>
  </si>
  <si>
    <t>Sodium (urine) </t>
  </si>
  <si>
    <t>Stool for Sugar chromatography</t>
  </si>
  <si>
    <t>Sweat Tests </t>
  </si>
  <si>
    <t>Tacrolimus (FK506, prograf) </t>
  </si>
  <si>
    <t>Testosterone</t>
  </si>
  <si>
    <t>Theophylline </t>
  </si>
  <si>
    <t>Thiopental </t>
  </si>
  <si>
    <t>Thiopurine Methyltransferase (TPMT) </t>
  </si>
  <si>
    <t>Thyroid Function Tests (free T4 &amp; TSH) </t>
  </si>
  <si>
    <t>Thyroid Stimulating Hormone (TSH) </t>
  </si>
  <si>
    <t>Thyroxine - Free (free T4) </t>
  </si>
  <si>
    <t>Tobramycin </t>
  </si>
  <si>
    <t>Transferrin (and saturation) </t>
  </si>
  <si>
    <t>Triglycerides </t>
  </si>
  <si>
    <t>Triiodothyronine (free T3) </t>
  </si>
  <si>
    <t>Troponin T </t>
  </si>
  <si>
    <t>Type I Procollagen N-terminal Peptide Biochemistry</t>
  </si>
  <si>
    <t>Urate (blood) </t>
  </si>
  <si>
    <t>Urate (urine)</t>
  </si>
  <si>
    <t>Urea (blood) </t>
  </si>
  <si>
    <t>Urea (urine) </t>
  </si>
  <si>
    <t>Valproate </t>
  </si>
  <si>
    <t>Vancomycin </t>
  </si>
  <si>
    <t>Vitamin A (retinol)</t>
  </si>
  <si>
    <t>Vitamin D </t>
  </si>
  <si>
    <t>Vitamin E (Tocopherol) </t>
  </si>
  <si>
    <t>Xanthochromia Screen (CSF) </t>
  </si>
  <si>
    <t>Zinc </t>
  </si>
  <si>
    <t>1,25 dihydroxy vitamin D </t>
  </si>
  <si>
    <t>17 OHP (blood spot) </t>
  </si>
  <si>
    <t>17 OHP (serum) </t>
  </si>
  <si>
    <t>16S rDNA PCR</t>
  </si>
  <si>
    <t>Adenovirus - Enteric PCR</t>
  </si>
  <si>
    <t>Adenovirus PCR</t>
  </si>
  <si>
    <t>Anti-Hepatitis Bs antibody</t>
  </si>
  <si>
    <t>Aspergillus PCR</t>
  </si>
  <si>
    <t>Astrovirus - Enteric PCR</t>
  </si>
  <si>
    <t>BK/JC PCR</t>
  </si>
  <si>
    <t>Bordetella pertussis PCR (free of charge)</t>
  </si>
  <si>
    <t>Candida PCR</t>
  </si>
  <si>
    <t>Chlamydia PCR confirmation</t>
  </si>
  <si>
    <t>Chlamydia Serology EIA</t>
  </si>
  <si>
    <t>Chlamydia/Gonococcal PCR</t>
  </si>
  <si>
    <t>CMV resistance UL54</t>
  </si>
  <si>
    <t>CMV resistance UL97</t>
  </si>
  <si>
    <t>Cryptococcus antigens</t>
  </si>
  <si>
    <t>Cytomegalovirus avidity</t>
  </si>
  <si>
    <t>Cytomegalovirus PCR</t>
  </si>
  <si>
    <t>DBS: HCV Genotype</t>
  </si>
  <si>
    <t>DBS: HCV PCR</t>
  </si>
  <si>
    <t>DBS: Hepatitis B confirmation</t>
  </si>
  <si>
    <t>DBS: Hepatitis B core antibody</t>
  </si>
  <si>
    <t>DBS: Hepatitis Bs antigen</t>
  </si>
  <si>
    <t>DBS: Hepatitis C confirmation</t>
  </si>
  <si>
    <t>DBS: Hepatitis C screen</t>
  </si>
  <si>
    <t>DBS: HIV confirmation</t>
  </si>
  <si>
    <t>DBS: HIV screen</t>
  </si>
  <si>
    <t>DBS: Syphilis</t>
  </si>
  <si>
    <t>DBS: Syphilis confirmation</t>
  </si>
  <si>
    <t>EBNA IgG</t>
  </si>
  <si>
    <t>EBV VCA IgG</t>
  </si>
  <si>
    <t>EBV VCA IgM</t>
  </si>
  <si>
    <t>Enterovirus PCR</t>
  </si>
  <si>
    <t>Epstein Barr Virus PCR</t>
  </si>
  <si>
    <t>Galactomannan</t>
  </si>
  <si>
    <t>Gonococcal PCR confirmation</t>
  </si>
  <si>
    <t>Hepatitis A IgG</t>
  </si>
  <si>
    <t>Hepatitis A IgM</t>
  </si>
  <si>
    <t>Hepatitis B anti HBc IgM</t>
  </si>
  <si>
    <t>Hepatitis B anti HBe</t>
  </si>
  <si>
    <t>Hepatitis B e antigen</t>
  </si>
  <si>
    <t>Hepatitis B resistance/genotype</t>
  </si>
  <si>
    <t>Hepatitis Bs Ag confirmation</t>
  </si>
  <si>
    <t>Hepatitis C confirmation</t>
  </si>
  <si>
    <t>Hepatitis C Genotype</t>
  </si>
  <si>
    <t>Hepatitis C screen</t>
  </si>
  <si>
    <t>Hepatitis C viral load</t>
  </si>
  <si>
    <t>Hepatitis D (delta) antibody</t>
  </si>
  <si>
    <t>Hepatitis D (delta) PCR</t>
  </si>
  <si>
    <t>Hepatitis E IgG</t>
  </si>
  <si>
    <t>Hepatitis E IgM</t>
  </si>
  <si>
    <t>Hepatitis E PCR</t>
  </si>
  <si>
    <t>Herpes simplex PCR</t>
  </si>
  <si>
    <t>HHV6/7 PCR</t>
  </si>
  <si>
    <t>HHV8 PCR</t>
  </si>
  <si>
    <t>HIV confirmation</t>
  </si>
  <si>
    <t>HIV Integrase Resistance</t>
  </si>
  <si>
    <t>HIV Resistance</t>
  </si>
  <si>
    <t>HIV RTD P24 antigen confirmation</t>
  </si>
  <si>
    <t>HIV screen - same day</t>
  </si>
  <si>
    <t>HIV Tropism prediction</t>
  </si>
  <si>
    <t>HIV Viral Load</t>
  </si>
  <si>
    <t>HSV IgG</t>
  </si>
  <si>
    <t>HSV IgG type 1</t>
  </si>
  <si>
    <t>HSV IgG type 2</t>
  </si>
  <si>
    <t>HSV IgM</t>
  </si>
  <si>
    <t>Human Papillomavirus genotype</t>
  </si>
  <si>
    <t>Human Papillomavirus PCR</t>
  </si>
  <si>
    <t>Influenza A/B &amp; RSV PCR - CEPHEID</t>
  </si>
  <si>
    <t>Influenza Typing (free of charge)</t>
  </si>
  <si>
    <t>Legionella PCR</t>
  </si>
  <si>
    <t>Legionella urinary antigen</t>
  </si>
  <si>
    <t>Leptospira</t>
  </si>
  <si>
    <t>Lyme IgG</t>
  </si>
  <si>
    <t>Lyme IgM</t>
  </si>
  <si>
    <t>Measles IgG</t>
  </si>
  <si>
    <t>Measles IgM</t>
  </si>
  <si>
    <t>Measles PCR</t>
  </si>
  <si>
    <t>Meningococcal/Pneumococcal PCR (free of charge, England &amp; Wales)</t>
  </si>
  <si>
    <t>MERS-CoV PCR</t>
  </si>
  <si>
    <t>Mumps IgG</t>
  </si>
  <si>
    <t>Mumps IgM</t>
  </si>
  <si>
    <t>Mycoplasma genitalium PCR</t>
  </si>
  <si>
    <t>Mycoplasma PCR</t>
  </si>
  <si>
    <t>Mycoplasma serology</t>
  </si>
  <si>
    <t>Norovirus PCR</t>
  </si>
  <si>
    <t>Oseltamivir resistance</t>
  </si>
  <si>
    <t>Parvovirus IgG</t>
  </si>
  <si>
    <t>Parvovirus IgM</t>
  </si>
  <si>
    <t>Parvovirus PCR</t>
  </si>
  <si>
    <t>Pneumococcal urinary antigen</t>
  </si>
  <si>
    <t>Pneumocystis PCR</t>
  </si>
  <si>
    <t>Q Fever IgG</t>
  </si>
  <si>
    <t>Q Fever IgM</t>
  </si>
  <si>
    <t>Rotavirus - Enteric PCR</t>
  </si>
  <si>
    <t>Rubella IgG</t>
  </si>
  <si>
    <t>Rubella IgM</t>
  </si>
  <si>
    <t>Streptococcal  serology - ASO</t>
  </si>
  <si>
    <t>Syphilis confirmation</t>
  </si>
  <si>
    <t>Syphilis confirmation: Line Blot</t>
  </si>
  <si>
    <t>Syphilis IgM</t>
  </si>
  <si>
    <t>Toxoplasma Avidity</t>
  </si>
  <si>
    <t>Toxoplasma IgG</t>
  </si>
  <si>
    <t>Toxoplasma IgM</t>
  </si>
  <si>
    <t>Trichomonas PCR confirmation</t>
  </si>
  <si>
    <t>Varicella Zoster IgG</t>
  </si>
  <si>
    <t>Varicella Zoster IgM</t>
  </si>
  <si>
    <t>Varicella zoster PCR</t>
  </si>
  <si>
    <t>Abdominal mass FNA  (FNAC)</t>
  </si>
  <si>
    <t>Acid fast bacilli (mycobacteria) Special Stain </t>
  </si>
  <si>
    <t>Adrenal FNA (FNAC)</t>
  </si>
  <si>
    <t>Ascitic fluid </t>
  </si>
  <si>
    <t>Bile duct brushings </t>
  </si>
  <si>
    <t>Bladder washings </t>
  </si>
  <si>
    <t>Bronchial brushings</t>
  </si>
  <si>
    <t>Bronchial trap </t>
  </si>
  <si>
    <t>Bronchoalveolar lavage </t>
  </si>
  <si>
    <t>Cerebrospinal fluid </t>
  </si>
  <si>
    <t>Cervical Cytology Cytology (Gynaecological)</t>
  </si>
  <si>
    <t>Failing metal-on-metal prosthetic joints</t>
  </si>
  <si>
    <t>Features associated with ganglia </t>
  </si>
  <si>
    <t>Features of Juvenile inflammatory arthropathy </t>
  </si>
  <si>
    <t>Features of rheumatoid disease </t>
  </si>
  <si>
    <t>Fungi - Special Stain</t>
  </si>
  <si>
    <t>Glycogen - Special Stain</t>
  </si>
  <si>
    <t>Gout (urate crystals) </t>
  </si>
  <si>
    <t>Gram +ve/-ve sepsis</t>
  </si>
  <si>
    <t>High Risk HPV Test of Cure </t>
  </si>
  <si>
    <t>High Risk HPV triage </t>
  </si>
  <si>
    <t>Inflammatory/non-inflammatory bursitis </t>
  </si>
  <si>
    <t>Liver FNA </t>
  </si>
  <si>
    <t>Lung FNA </t>
  </si>
  <si>
    <t>Lymph node FNA </t>
  </si>
  <si>
    <t>Mediastinal mass FNA </t>
  </si>
  <si>
    <t>Mucin - Special Stain </t>
  </si>
  <si>
    <t>Neck FNA</t>
  </si>
  <si>
    <t>Non-specific inflammatory arthropathies </t>
  </si>
  <si>
    <t>Non-specific non-inflammatory arthropathies</t>
  </si>
  <si>
    <t>Oesophageal brushings</t>
  </si>
  <si>
    <t>Osteoarthritis</t>
  </si>
  <si>
    <t>Ovarian cyst FNA </t>
  </si>
  <si>
    <t>Pancreatic FNA</t>
  </si>
  <si>
    <t>Paratesticular FNA</t>
  </si>
  <si>
    <t>Peritoneal fluid </t>
  </si>
  <si>
    <t>Peritoneal washings </t>
  </si>
  <si>
    <t>Pleural fluid </t>
  </si>
  <si>
    <t>Post Trachelectomy Cytology </t>
  </si>
  <si>
    <t>Pseudogout (pyrophosphate crystals)</t>
  </si>
  <si>
    <t>Renal FNA </t>
  </si>
  <si>
    <t>Retroperitoneal mass FNA </t>
  </si>
  <si>
    <t>Salivary gland FNA</t>
  </si>
  <si>
    <t>Soft tissue mass FNA </t>
  </si>
  <si>
    <t>Splenic FNA </t>
  </si>
  <si>
    <t>Sputum </t>
  </si>
  <si>
    <t>Subcutaneous mass FNA </t>
  </si>
  <si>
    <t>Testicular FNA </t>
  </si>
  <si>
    <t>Thyroid FNA </t>
  </si>
  <si>
    <t>Ureteric washing </t>
  </si>
  <si>
    <t>Urethral washing </t>
  </si>
  <si>
    <t>Urine (voided, catheterised, instrumented or from ileal conduit) </t>
  </si>
  <si>
    <t>Vault Cytology </t>
  </si>
  <si>
    <t>Vulval Cytology </t>
  </si>
  <si>
    <t>Ab To GBM</t>
  </si>
  <si>
    <t>Acetylcholine Receptor Ab</t>
  </si>
  <si>
    <t>Adrenal Cortex</t>
  </si>
  <si>
    <t>ANCA</t>
  </si>
  <si>
    <t>Anti GAD antibody</t>
  </si>
  <si>
    <t>Anti Nuclear Ab - ANA Screen</t>
  </si>
  <si>
    <t>AP100</t>
  </si>
  <si>
    <t>B Cell Maturation Markers</t>
  </si>
  <si>
    <t>B2GP1 (Single Test)</t>
  </si>
  <si>
    <t>Bence Jones (urine immunofixation)</t>
  </si>
  <si>
    <t>Beta 2 Microglobulin</t>
  </si>
  <si>
    <t>B-islet Cell Ab</t>
  </si>
  <si>
    <t>C1 Inhibitor</t>
  </si>
  <si>
    <t>C3</t>
  </si>
  <si>
    <t>C4</t>
  </si>
  <si>
    <t>Cardiolipin G</t>
  </si>
  <si>
    <t>Cardiolipin M</t>
  </si>
  <si>
    <t>CCP IgG Ab</t>
  </si>
  <si>
    <t>CH100</t>
  </si>
  <si>
    <t>Crithidia</t>
  </si>
  <si>
    <t>Cryoglobulin</t>
  </si>
  <si>
    <t>DNA</t>
  </si>
  <si>
    <t>Electrophoresis</t>
  </si>
  <si>
    <t>EMA Binding Test</t>
  </si>
  <si>
    <t>ENA</t>
  </si>
  <si>
    <t>Endomysial Ab</t>
  </si>
  <si>
    <t>Functional C1 Inhibitor</t>
  </si>
  <si>
    <t>GIFNTB</t>
  </si>
  <si>
    <t>Heart Ab</t>
  </si>
  <si>
    <t>ID Panel (T &amp; B Lymphocytes)</t>
  </si>
  <si>
    <t>IgA</t>
  </si>
  <si>
    <t>IgG</t>
  </si>
  <si>
    <t>IgG ab to Aspergillus fumigatus</t>
  </si>
  <si>
    <t>IgG ab to Budgie</t>
  </si>
  <si>
    <t>IgG ab to Micropolysporium faeni</t>
  </si>
  <si>
    <t>IgG ab to Pigeon</t>
  </si>
  <si>
    <t>IgG ab to Thermoactinomyces vulga</t>
  </si>
  <si>
    <t>IgG1 subclass</t>
  </si>
  <si>
    <t>IgG2 subclass</t>
  </si>
  <si>
    <t>IgG3 subclass</t>
  </si>
  <si>
    <t>IgG4 subclass</t>
  </si>
  <si>
    <t>IgM</t>
  </si>
  <si>
    <t>Immunofluoresent ANA</t>
  </si>
  <si>
    <t>LAD Markers</t>
  </si>
  <si>
    <t>L-Selectin Shedding</t>
  </si>
  <si>
    <t>Mast Cell Tryptase</t>
  </si>
  <si>
    <t>MPO*</t>
  </si>
  <si>
    <t>Myositis ENA</t>
  </si>
  <si>
    <t>Naïve, Memory, Effector T cells</t>
  </si>
  <si>
    <t>Neutrophil Function (DHR)</t>
  </si>
  <si>
    <t>Ovary Ab</t>
  </si>
  <si>
    <t>Paraneoplastic Ab</t>
  </si>
  <si>
    <t>Paraprotein</t>
  </si>
  <si>
    <t>Platelet Glycoprotein</t>
  </si>
  <si>
    <t>PR3*</t>
  </si>
  <si>
    <t>Rheumatoid Factor</t>
  </si>
  <si>
    <t>Serum Free Light Chains - Kappa</t>
  </si>
  <si>
    <t>Serum Free Light Chains - Lambda</t>
  </si>
  <si>
    <t>Serum Immunofixation</t>
  </si>
  <si>
    <t>Skin Ab</t>
  </si>
  <si>
    <t>Smooth muscle/mitochondrial antibodies</t>
  </si>
  <si>
    <t>Stem Cell Enumeration*</t>
  </si>
  <si>
    <t>Testis Ab</t>
  </si>
  <si>
    <t>Thyroid Peroxidase Ab</t>
  </si>
  <si>
    <t>Allergens specific IgE</t>
  </si>
  <si>
    <t>Total IgE</t>
  </si>
  <si>
    <t>TSH receptor Ab</t>
  </si>
  <si>
    <t>tTG (IGA)</t>
  </si>
  <si>
    <t>tTG (IGG)</t>
  </si>
  <si>
    <t>A-1-ACT (A-1-Antichymotrypsin)</t>
  </si>
  <si>
    <t>A-1-AT (A-1-Antitrypsin)</t>
  </si>
  <si>
    <t>Actin (Smooth Muscle Actin)</t>
  </si>
  <si>
    <t>ADFP (Adipophilin)</t>
  </si>
  <si>
    <t>AE1/AE3 (Cytokeratin Cocktail)</t>
  </si>
  <si>
    <t>AFP (Alpha-1-Fetoprotein)</t>
  </si>
  <si>
    <t>ALK-1</t>
  </si>
  <si>
    <t>Amyloid A</t>
  </si>
  <si>
    <t>Androgen Receptor</t>
  </si>
  <si>
    <t>Annexin A1</t>
  </si>
  <si>
    <t>BCL2</t>
  </si>
  <si>
    <t>BCL6</t>
  </si>
  <si>
    <t>Ber-EP4 (Epithelial Antigen)</t>
  </si>
  <si>
    <t>C4d</t>
  </si>
  <si>
    <t>CA125</t>
  </si>
  <si>
    <t>CA19.9</t>
  </si>
  <si>
    <t>Calcitonin</t>
  </si>
  <si>
    <t>Caldesmon</t>
  </si>
  <si>
    <t>Calretinin</t>
  </si>
  <si>
    <t>CD10</t>
  </si>
  <si>
    <t>CD117/CD117 (GIST)</t>
  </si>
  <si>
    <t>CD138</t>
  </si>
  <si>
    <t>CD15</t>
  </si>
  <si>
    <t>CD1a</t>
  </si>
  <si>
    <t>CD2</t>
  </si>
  <si>
    <t>CD20</t>
  </si>
  <si>
    <t>CD3</t>
  </si>
  <si>
    <t>CD30</t>
  </si>
  <si>
    <t>CD31 (Endothelial Cell)</t>
  </si>
  <si>
    <t>CD33</t>
  </si>
  <si>
    <t>CD34</t>
  </si>
  <si>
    <t>CD45 RO</t>
  </si>
  <si>
    <t>CD45/LCA (Leukocyte Common Antigen)</t>
  </si>
  <si>
    <t>CD5</t>
  </si>
  <si>
    <t>CD56</t>
  </si>
  <si>
    <t>CD61</t>
  </si>
  <si>
    <t>CD68</t>
  </si>
  <si>
    <t>CD79a</t>
  </si>
  <si>
    <t>CD8</t>
  </si>
  <si>
    <t>CD99</t>
  </si>
  <si>
    <t>CDX2</t>
  </si>
  <si>
    <t>CEA (Mono) (Carcinoembryonic Antigen)</t>
  </si>
  <si>
    <t>CEA (Poly) (Carcinoembryonic Antigen)</t>
  </si>
  <si>
    <t>Chromogranin</t>
  </si>
  <si>
    <t>CK 34ßE12</t>
  </si>
  <si>
    <t>CK MNF116</t>
  </si>
  <si>
    <t>CK14</t>
  </si>
  <si>
    <t>CK19</t>
  </si>
  <si>
    <t>CK20</t>
  </si>
  <si>
    <t>CK5/6</t>
  </si>
  <si>
    <t>CK7</t>
  </si>
  <si>
    <t>CK8/18 (CAM 5.2)</t>
  </si>
  <si>
    <t>CMV (Cytomegalovirus)</t>
  </si>
  <si>
    <t>Cyclin D1</t>
  </si>
  <si>
    <t>D2-40 (Podoplanin)</t>
  </si>
  <si>
    <t>Desmin</t>
  </si>
  <si>
    <t>DOG1</t>
  </si>
  <si>
    <t>EMA (Epithelial Membrane Antigen)</t>
  </si>
  <si>
    <t>ER (Oestrogen Receptor)</t>
  </si>
  <si>
    <t>Factor VIII (Von Willebrand Factor)</t>
  </si>
  <si>
    <t>Gastrin</t>
  </si>
  <si>
    <t>GATA 3 (GATA binding protein 3)</t>
  </si>
  <si>
    <t>GCDFP-15</t>
  </si>
  <si>
    <t>GFAP (Glial Fibrillary Acidic Protein)</t>
  </si>
  <si>
    <t>Glucagon</t>
  </si>
  <si>
    <t>Glyco A (Glycophorin A)</t>
  </si>
  <si>
    <t>H pylori (Helicobacter pylori)</t>
  </si>
  <si>
    <t>HBME-1 (Mesothelial Cell)</t>
  </si>
  <si>
    <t>Hepatocyte</t>
  </si>
  <si>
    <t>HepB C (Hepatitis B Virus Core Antigen)</t>
  </si>
  <si>
    <t>HepB S (Hepatitis B Virus Surface Antigen)</t>
  </si>
  <si>
    <t>HHV8 (Human Herpes Virus Type 8)</t>
  </si>
  <si>
    <t>HNF1B</t>
  </si>
  <si>
    <t>HSV-1 (Herpes Simplex Virus-1)</t>
  </si>
  <si>
    <t>IgA (Immunoglobulin IgA)</t>
  </si>
  <si>
    <t>IgD (Immunoglobulin IgD)</t>
  </si>
  <si>
    <t>IgG (Immunoglobulin IgG)</t>
  </si>
  <si>
    <t>IgM (Immunoglobulin IgM)</t>
  </si>
  <si>
    <t>Inhibin</t>
  </si>
  <si>
    <t>Insulin</t>
  </si>
  <si>
    <t>Kappa</t>
  </si>
  <si>
    <t>Ki67</t>
  </si>
  <si>
    <t>Lambda</t>
  </si>
  <si>
    <t>MLH1 (M1) - MMR PANEL</t>
  </si>
  <si>
    <t>MOC-31 (Epithelial Specific Antigen/Ep-CAM)</t>
  </si>
  <si>
    <t>MPO (Myeloperoxidase)</t>
  </si>
  <si>
    <t>MSH2 (G329-1129) - MMR PANEL</t>
  </si>
  <si>
    <t>MSH6 (SP93) - MMR PANEL</t>
  </si>
  <si>
    <t>MyoD1</t>
  </si>
  <si>
    <t>Myogenin</t>
  </si>
  <si>
    <t>Myoglobin</t>
  </si>
  <si>
    <t>Napsin A</t>
  </si>
  <si>
    <t>Neurofil (Neurofilament)</t>
  </si>
  <si>
    <t>Oct-2</t>
  </si>
  <si>
    <t>Oct-3/4</t>
  </si>
  <si>
    <t>P16</t>
  </si>
  <si>
    <t>P40</t>
  </si>
  <si>
    <t>P53</t>
  </si>
  <si>
    <t>P63</t>
  </si>
  <si>
    <t>PAP (Prostatic Acid Phosphatase)</t>
  </si>
  <si>
    <t>PAX-8</t>
  </si>
  <si>
    <t>PGP 9.5</t>
  </si>
  <si>
    <t>Plac AP (Placental Alkaline Phosphatase)</t>
  </si>
  <si>
    <t>PMS2 (EPR-3947) - MMR PANEL</t>
  </si>
  <si>
    <t>Polyoma (SV40)</t>
  </si>
  <si>
    <t>PR (Progesterone Receptor)</t>
  </si>
  <si>
    <t>Racemase (AMACR/P504S)</t>
  </si>
  <si>
    <t>RCC (Renal Cell Carcinoma)</t>
  </si>
  <si>
    <t>S100</t>
  </si>
  <si>
    <t>Somatostatin</t>
  </si>
  <si>
    <t>STAT6</t>
  </si>
  <si>
    <t>TdT</t>
  </si>
  <si>
    <t>Thrombomodulin</t>
  </si>
  <si>
    <t>Thyroglobulin</t>
  </si>
  <si>
    <t>TTF-1 (Thyroid Transcription Factor)</t>
  </si>
  <si>
    <t>Vimentin</t>
  </si>
  <si>
    <t>VS38c (Plasma Cell)</t>
  </si>
  <si>
    <t>WT-1 (Wilms’ Tumour Protein)</t>
  </si>
  <si>
    <t>Myeloid Basic Protien (MBP)</t>
  </si>
  <si>
    <t>SOX-10</t>
  </si>
  <si>
    <t>INI-1</t>
  </si>
  <si>
    <t>Decalcification of large samples (resection)</t>
  </si>
  <si>
    <t>Decalcification of small sample (biopsy)</t>
  </si>
  <si>
    <t>Dissection of large sample (resection)</t>
  </si>
  <si>
    <t>Dissection of small sample (biopsy)</t>
  </si>
  <si>
    <t>Processing (1 block)</t>
  </si>
  <si>
    <t>Embedding (1 block)</t>
  </si>
  <si>
    <t>H&amp;E (1 slide)</t>
  </si>
  <si>
    <t>Special stain (1 slide)</t>
  </si>
  <si>
    <t>PCR shaving (1 block)</t>
  </si>
  <si>
    <t>PCR USS (1 block)</t>
  </si>
  <si>
    <t>USS (1 IHC slide)</t>
  </si>
  <si>
    <t>IHC slide (ex antibody cost)</t>
  </si>
  <si>
    <t>Routine antibody (inc IHC slide cost)</t>
  </si>
  <si>
    <t>Antibody optimisation (ex antibody cost)</t>
  </si>
  <si>
    <t>Slide/block retrieval (on-site/not sending away)</t>
  </si>
  <si>
    <t>Slide/block retrieval (on-site/logging and sending away)</t>
  </si>
  <si>
    <t>Off-site slide or block retrieval (per case)</t>
  </si>
  <si>
    <t>Off-site slide and block retrieval (per case)</t>
  </si>
  <si>
    <t>Routine_Histopathology</t>
  </si>
  <si>
    <t>Bicarbonate</t>
  </si>
  <si>
    <t>Environmental</t>
  </si>
  <si>
    <t>Faeces</t>
  </si>
  <si>
    <t>Faeces - Clostridium difficile - GDH</t>
  </si>
  <si>
    <t>Faeces - Clostridium difficile - PCR</t>
  </si>
  <si>
    <t>Faeces - Clostridium difficile - toxin</t>
  </si>
  <si>
    <t>Faeces - Helicobacter antigen</t>
  </si>
  <si>
    <t>Clostridium difficile ribotyping (free of charge)</t>
  </si>
  <si>
    <t>Genital swabs</t>
  </si>
  <si>
    <t>Genital swabs - GUM clinic</t>
  </si>
  <si>
    <t>Trichomonas microscopy</t>
  </si>
  <si>
    <t>Group B streptococcus screen</t>
  </si>
  <si>
    <t>Nose/Throat swab</t>
  </si>
  <si>
    <t>Bordetella culture</t>
  </si>
  <si>
    <t>Sputum</t>
  </si>
  <si>
    <t>Sputum (complex)</t>
  </si>
  <si>
    <t>TB culture</t>
  </si>
  <si>
    <t>Dialysis fluid</t>
  </si>
  <si>
    <t>CSF</t>
  </si>
  <si>
    <t>Pus/Fluids</t>
  </si>
  <si>
    <t>Tissue (incl. PM)</t>
  </si>
  <si>
    <t>Orthopaedic swabs</t>
  </si>
  <si>
    <t>Wounds</t>
  </si>
  <si>
    <t>MRSA swabs</t>
  </si>
  <si>
    <t>Carbapenemase-producing Enterobacteriaceae screen</t>
  </si>
  <si>
    <t>Vancomycin-resistant Enterococcus screen</t>
  </si>
  <si>
    <t>Single organism screen</t>
  </si>
  <si>
    <t>Eye</t>
  </si>
  <si>
    <t>Ear</t>
  </si>
  <si>
    <t>Tips</t>
  </si>
  <si>
    <t>Urine</t>
  </si>
  <si>
    <t>Mycology</t>
  </si>
  <si>
    <t>Enteric PCR - bacterial and parasites</t>
  </si>
  <si>
    <t>Mycobacterium PCR - HAIN</t>
  </si>
  <si>
    <t>Meningococcal cultures (free of charge, England &amp; Wales)</t>
  </si>
  <si>
    <t>Meningococcal serology serogroup A</t>
  </si>
  <si>
    <t>Meningococcal serology serogroup B</t>
  </si>
  <si>
    <t>Meningococcal serology serogroup C</t>
  </si>
  <si>
    <t>Meningococcal serology serogroup W</t>
  </si>
  <si>
    <t>Meningococcal serology serogroup Y</t>
  </si>
  <si>
    <t>Rapid Carbapenemase-producing Enterobacteriaceae PCR test - CEPHEID</t>
  </si>
  <si>
    <t>Vancomycin-resistant enterococcus PCR - CEPHEID</t>
  </si>
  <si>
    <t>Mycobacterium PCR - CEPHEID</t>
  </si>
  <si>
    <t>Pneumococcal serotype-specific IgG antibody assay</t>
  </si>
  <si>
    <t>Diphtheria toxoid IgG antibody assay</t>
  </si>
  <si>
    <t>Haemophilus influenzae type b IgG antibody assay</t>
  </si>
  <si>
    <t>Tetanus toxoid IgG antibody assay</t>
  </si>
  <si>
    <t>Pk Eval</t>
  </si>
  <si>
    <t>Email to - dlm.trials@mft.nhs.uk</t>
  </si>
  <si>
    <t>Profile - Basic Biochemistry</t>
  </si>
  <si>
    <t>Profile - Bone</t>
  </si>
  <si>
    <t>Profile - Renal/U&amp;E</t>
  </si>
  <si>
    <t>Profile - Children's</t>
  </si>
  <si>
    <t>Profile - Liver/Hepatic</t>
  </si>
  <si>
    <t>Profile - Lipid</t>
  </si>
  <si>
    <t>Profile - Hormone/Thyroid Function Testing</t>
  </si>
  <si>
    <t>Profile - Iron Studies</t>
  </si>
  <si>
    <t>Profile - Full Blood Count (FBC)</t>
  </si>
  <si>
    <t>Haematology Profiles</t>
  </si>
  <si>
    <t>Full Blood Count (FBC)</t>
  </si>
  <si>
    <t>White Blood Cells</t>
  </si>
  <si>
    <t>Red Blood Cells</t>
  </si>
  <si>
    <t>Haemoglobin</t>
  </si>
  <si>
    <t>Haematocrit</t>
  </si>
  <si>
    <t>Mean Cell Volume</t>
  </si>
  <si>
    <t>Mean Cell Haemoglobin</t>
  </si>
  <si>
    <t>Mean Cell Haemoglobin Conc.</t>
  </si>
  <si>
    <t>Platelets</t>
  </si>
  <si>
    <t>Neutrophils</t>
  </si>
  <si>
    <t>Lymphocytes</t>
  </si>
  <si>
    <t>Monocytes</t>
  </si>
  <si>
    <t>Eosinophils</t>
  </si>
  <si>
    <t>Basophils</t>
  </si>
  <si>
    <t>Biochemistry Profiles</t>
  </si>
  <si>
    <t>Renal/U&amp;E Profile</t>
  </si>
  <si>
    <t>Sodium</t>
  </si>
  <si>
    <t>Potassium</t>
  </si>
  <si>
    <t>Urea</t>
  </si>
  <si>
    <t>Creatinine</t>
  </si>
  <si>
    <t>Estimated Glomerular Filtration Rate (EGFR)</t>
  </si>
  <si>
    <t>AKI - Acute Kindey Injury Score</t>
  </si>
  <si>
    <t>Bone Profile</t>
  </si>
  <si>
    <t>Calcium</t>
  </si>
  <si>
    <t>Adjusted Calcium</t>
  </si>
  <si>
    <t>Phosphate</t>
  </si>
  <si>
    <t>Albumin</t>
  </si>
  <si>
    <t>Alkaline Phosphatase</t>
  </si>
  <si>
    <t>Liver/Hepatic Profile</t>
  </si>
  <si>
    <t>Alanine Aminotransferase/Alanine Transaminase (ALT) </t>
  </si>
  <si>
    <t>Total Protein</t>
  </si>
  <si>
    <t>Total Bilirubin</t>
  </si>
  <si>
    <t>Corrected Calcium</t>
  </si>
  <si>
    <t>Lipid Profile</t>
  </si>
  <si>
    <t>Cholesterol</t>
  </si>
  <si>
    <t>HDL  Cholesterol (High Density Lipid)</t>
  </si>
  <si>
    <t>Non-HDL Cholesterol</t>
  </si>
  <si>
    <t>LDL Cholesterol (Low Density Lipid)</t>
  </si>
  <si>
    <t>Triglyceride</t>
  </si>
  <si>
    <t>Total Cholesterol / HDL ratio</t>
  </si>
  <si>
    <t>Iron Studies Profile</t>
  </si>
  <si>
    <t>Iron</t>
  </si>
  <si>
    <t>Transferrin</t>
  </si>
  <si>
    <t xml:space="preserve">Iron Saturation </t>
  </si>
  <si>
    <t>Hormone Profile/Thyroid Function Testing</t>
  </si>
  <si>
    <t>Thyroid Stimulating Hormone</t>
  </si>
  <si>
    <t>Free T4</t>
  </si>
  <si>
    <t>Duty Biochemist may add FreeT3 making cost £7.50</t>
  </si>
  <si>
    <t>Cost Centre for Debit</t>
  </si>
  <si>
    <t>Antithrombin (Antithrombin III)</t>
  </si>
  <si>
    <t>Bone Marrow Aspirate</t>
  </si>
  <si>
    <t>Bleeding Time</t>
  </si>
  <si>
    <t>Collagen and ADP cartridge (PFA)</t>
  </si>
  <si>
    <t>Collagen and epinephrine cartridge (PFA)</t>
  </si>
  <si>
    <t>Capillary/Cord Blood Analysis</t>
  </si>
  <si>
    <t>CSF White Cell Count</t>
  </si>
  <si>
    <t>Dabigatran  </t>
  </si>
  <si>
    <t>DRVTT Ratio (Lupus Screen)</t>
  </si>
  <si>
    <t>Edoxaban</t>
  </si>
  <si>
    <t>Serum Erythropoietin</t>
  </si>
  <si>
    <t>ESR</t>
  </si>
  <si>
    <t>F10</t>
  </si>
  <si>
    <t>F11</t>
  </si>
  <si>
    <t>F12</t>
  </si>
  <si>
    <t>F13</t>
  </si>
  <si>
    <t>F2</t>
  </si>
  <si>
    <t>F5</t>
  </si>
  <si>
    <t>F7</t>
  </si>
  <si>
    <t>F8C</t>
  </si>
  <si>
    <t>Chromogenic Factor VIII</t>
  </si>
  <si>
    <t>Patient native FVIII level</t>
  </si>
  <si>
    <t>Factor VIII Inhibitors</t>
  </si>
  <si>
    <t>F9</t>
  </si>
  <si>
    <t>Factor IX (for EHL products)</t>
  </si>
  <si>
    <t>Factor IX Inhibitors</t>
  </si>
  <si>
    <t>FDP/D-DIMER</t>
  </si>
  <si>
    <t>Iron Stain</t>
  </si>
  <si>
    <t>Fibrinogen (Plasma Fibrinogen)</t>
  </si>
  <si>
    <t>Fondaparinux</t>
  </si>
  <si>
    <t>Body Fluids</t>
  </si>
  <si>
    <t>G6PD Assay</t>
  </si>
  <si>
    <t>G6PD Screen</t>
  </si>
  <si>
    <t>Glandular Fever Screen</t>
  </si>
  <si>
    <t>Guthrie Spot Analysis</t>
  </si>
  <si>
    <t>Haemoglobin H Bodies</t>
  </si>
  <si>
    <t>Anti Factor Xa</t>
  </si>
  <si>
    <t>Hb analysis</t>
  </si>
  <si>
    <t>Iso-electric Focussing</t>
  </si>
  <si>
    <t>Intrinsic Factor Antibodies</t>
  </si>
  <si>
    <t>INR (Sysmex)</t>
  </si>
  <si>
    <t>Inhibitor Screen</t>
  </si>
  <si>
    <t>APTT</t>
  </si>
  <si>
    <t>Malaria ANTIGEN screen</t>
  </si>
  <si>
    <t>Platelet Aggregation Studies</t>
  </si>
  <si>
    <t>Plt-F</t>
  </si>
  <si>
    <t>Protein C</t>
  </si>
  <si>
    <t>Free Protein S</t>
  </si>
  <si>
    <t>Plasma Viscosity</t>
  </si>
  <si>
    <t>VW:RiCoF (Von. Willibrand Fact at Traff.)</t>
  </si>
  <si>
    <t>Reptilase Time Assay</t>
  </si>
  <si>
    <t>Reticulocytes</t>
  </si>
  <si>
    <t>Rivoroxaban</t>
  </si>
  <si>
    <t>HbS screen</t>
  </si>
  <si>
    <t>Thrombin Time Patient</t>
  </si>
  <si>
    <t>VWF:AG (Von. Willibrand Fact at Traff.)</t>
  </si>
  <si>
    <t>Zinc Protoporphrin</t>
  </si>
  <si>
    <t>Blood Group</t>
  </si>
  <si>
    <t>Phenotype</t>
  </si>
  <si>
    <t>Direct Antibody Screen</t>
  </si>
  <si>
    <t>Antibody Screen</t>
  </si>
  <si>
    <t>Antibody Identification</t>
  </si>
  <si>
    <t>Kleihauer</t>
  </si>
  <si>
    <t>Crossmatch</t>
  </si>
  <si>
    <t>ABO I Titres</t>
  </si>
  <si>
    <t>Anti-D</t>
  </si>
  <si>
    <t>Cryoprecipitate</t>
  </si>
  <si>
    <t>FFP</t>
  </si>
  <si>
    <t>Granulocytes</t>
  </si>
  <si>
    <t>Octaplas</t>
  </si>
  <si>
    <t>Octaplex</t>
  </si>
  <si>
    <t>Blood</t>
  </si>
  <si>
    <t>Neo Platelets</t>
  </si>
  <si>
    <t>Neo Blood</t>
  </si>
  <si>
    <t>Test Four</t>
  </si>
  <si>
    <t>Investigations are the lab tests offered by the DLM - Please use the drop down lists in the grid below to enter tests in the order of the schedule/Protocol .. Please sellect Laboratory/Department first followed by Investigation Name, Investigation Cost Category and finally Total Num of Samples Per Patient</t>
  </si>
  <si>
    <t>A to Z of Tests</t>
  </si>
  <si>
    <t xml:space="preserve">Please click on the following link to see the A to Z list of laboratory tests - </t>
  </si>
  <si>
    <t>Ferritin</t>
  </si>
  <si>
    <t>Coagulation Profile</t>
  </si>
  <si>
    <t>INR</t>
  </si>
  <si>
    <t>Histopathology</t>
  </si>
  <si>
    <t>HMB45 (anti-Melanosome)</t>
  </si>
  <si>
    <t>Profile - Coagulation</t>
  </si>
  <si>
    <t>Capacity Building</t>
  </si>
  <si>
    <t>Children's Profile</t>
  </si>
  <si>
    <t>Chloride</t>
  </si>
  <si>
    <t>Alanine amino transferase</t>
  </si>
  <si>
    <t>Bilirubin</t>
  </si>
  <si>
    <t>Magnesium</t>
  </si>
  <si>
    <t>Basic Biochemistry Profile</t>
  </si>
  <si>
    <t>Total Test Costs Per Patient</t>
  </si>
  <si>
    <t>Total Test Costs x Number of Patients</t>
  </si>
  <si>
    <t>LDL Cholesterol will only be measured if Triglycerides are less than 4mmo/L. Because of this LDL has to be requested separately</t>
  </si>
  <si>
    <t>PI Name</t>
  </si>
  <si>
    <t>Total Investigation Price</t>
  </si>
  <si>
    <t>Test Name</t>
  </si>
  <si>
    <t>Leutinising Hormone</t>
  </si>
  <si>
    <t>Lipoprotein a</t>
  </si>
  <si>
    <t>Type III Procollagen N Peptide (P3NP) (PIIINP)</t>
  </si>
  <si>
    <t>Teicoplanin</t>
  </si>
  <si>
    <t>Busulfan</t>
  </si>
  <si>
    <t>Urine Albumin, Urine Creatinine and Urine Protein</t>
  </si>
  <si>
    <t>Bicarbonate </t>
  </si>
  <si>
    <t>Quantitative HCG (Blood Pregnancy) </t>
  </si>
  <si>
    <t>Prostate Specific Antigen (PSA)</t>
  </si>
  <si>
    <t>Uric Acid</t>
  </si>
  <si>
    <t>Immunocytochemistry for - Typing of malignancies (eg carcinoma vy lymphoma vs melanoma vs sarcoma); subtyping of tumours (eg adenocarcinoma vs squamous cell carcinoma); Determining the primary site of metastatic adenocarcinoma; Oestrogen and Progesterone</t>
  </si>
  <si>
    <t>Molecular Tests for; EGFR mutation testing; Her2 neu testing; Urovysion FISH testing of urine specimens; K-ras and c-Kit testing on gastrointestinal stromal tumour FNAs; Molecular testing for typing and specific mutations of round blue cell tumours and sa</t>
  </si>
  <si>
    <t>Quiescent gout (urate crystals) Synovial Fluid</t>
  </si>
  <si>
    <t>Sero-negative arthropathies Synovial Fluid</t>
  </si>
  <si>
    <t>Sero-negative spondylarthropathies Synovial Fluid</t>
  </si>
  <si>
    <t>Wear and/or loosening of prosthetic joints Synovial Fluid</t>
  </si>
  <si>
    <t>Apixaban</t>
  </si>
  <si>
    <t>Erythrocyte Sedimentation Rate</t>
  </si>
  <si>
    <t>Haptoglobin - HPT, Haemoglobin-binding Protein, Hp</t>
  </si>
  <si>
    <t>Neutrophils (FBC for Traff) Blood Films (Differential)</t>
  </si>
  <si>
    <t>Serum Vitamin B12 Assay</t>
  </si>
  <si>
    <t>Sickle Cell</t>
  </si>
  <si>
    <t>Thrombophilia Screen</t>
  </si>
  <si>
    <t>Type and Crossmatch</t>
  </si>
  <si>
    <t>Zinc Proto Porphyrin (ZZP)</t>
  </si>
  <si>
    <t>FITC C1Q</t>
  </si>
  <si>
    <t>FITC C3</t>
  </si>
  <si>
    <t>FITC Fibrinogen</t>
  </si>
  <si>
    <t>FITC IgA</t>
  </si>
  <si>
    <t>FITC IgG</t>
  </si>
  <si>
    <t>FITC IgM</t>
  </si>
  <si>
    <t>hCG (Human Chorionic Gonadotropin)</t>
  </si>
  <si>
    <t>MART-1/Melan A</t>
  </si>
  <si>
    <t>PAX-5</t>
  </si>
  <si>
    <t>Synapotphysin</t>
  </si>
  <si>
    <t>Autoantibodies</t>
  </si>
  <si>
    <t>Gamma Interferon - (TB) Quantiferon</t>
  </si>
  <si>
    <t>IgE ab to Aspergillus fumigatus</t>
  </si>
  <si>
    <t>HBsAg</t>
  </si>
  <si>
    <t>HBV Screen</t>
  </si>
  <si>
    <t>HBV-DNA</t>
  </si>
  <si>
    <t>HCV Screen</t>
  </si>
  <si>
    <t>Hepatitis B DNA</t>
  </si>
  <si>
    <t>Hepatitis C RNA</t>
  </si>
  <si>
    <t>HIV RNA</t>
  </si>
  <si>
    <t>Influenza A/B &amp; RSV PCR - In house</t>
  </si>
  <si>
    <t>Respiratory  PCR</t>
  </si>
  <si>
    <t>Sapovirus - Enteric PCR</t>
  </si>
  <si>
    <t>Syphilis PCR</t>
  </si>
  <si>
    <t>Toxoplasma PCR</t>
  </si>
  <si>
    <t>Dept of Laboratory Medicine (DLM) -  Study Application Form V 1.7.3</t>
  </si>
  <si>
    <t>Department of Laboratory Medicine (DLM) -  Costing Template V 1.7.3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</si>
</sst>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£&quot;#,##0.00;[Red]\-&quot;£&quot;#,##0.00"/>
    <numFmt numFmtId="164" formatCode="&quot;£&quot;#,##0.00"/>
    <numFmt numFmtId="165" formatCode="[$-F800]dddd\,\ mmmm\ dd\,\ yyyy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FF0000"/>
      <name val="Calibri"/>
      <family val="2"/>
      <scheme val="minor"/>
    </font>
    <font>
      <sz val="8"/>
      <color rgb="FF000000"/>
      <name val="Tahoma"/>
      <family val="2"/>
    </font>
    <font>
      <sz val="10"/>
      <name val="Arial"/>
      <family val="2"/>
    </font>
    <font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indexed="22"/>
        <bgColor indexed="0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</borders>
  <cellStyleXfs count="9">
    <xf numFmtId="0" fontId="0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8" fillId="0" borderId="0"/>
    <xf numFmtId="0" fontId="7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5" fillId="0" borderId="0"/>
  </cellStyleXfs>
  <cellXfs count="132"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/>
    <xf numFmtId="164" fontId="0" fillId="0" borderId="0" xfId="0" applyNumberFormat="1" applyAlignment="1" applyProtection="1">
      <alignment horizontal="center" vertical="center"/>
    </xf>
    <xf numFmtId="164" fontId="0" fillId="0" borderId="1" xfId="0" applyNumberFormat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3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4" borderId="1" xfId="0" applyFill="1" applyBorder="1"/>
    <xf numFmtId="164" fontId="0" fillId="4" borderId="1" xfId="0" applyNumberFormat="1" applyFill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Fill="1" applyBorder="1" applyAlignment="1">
      <alignment horizontal="center"/>
    </xf>
    <xf numFmtId="0" fontId="0" fillId="4" borderId="1" xfId="0" applyFill="1" applyBorder="1" applyAlignment="1" applyProtection="1">
      <alignment horizontal="center"/>
      <protection locked="0"/>
    </xf>
    <xf numFmtId="0" fontId="0" fillId="0" borderId="0" xfId="0" applyBorder="1" applyAlignment="1">
      <alignment vertical="top" wrapText="1"/>
    </xf>
    <xf numFmtId="164" fontId="0" fillId="0" borderId="11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0" fontId="0" fillId="0" borderId="0" xfId="0"/>
    <xf numFmtId="0" fontId="0" fillId="0" borderId="0" xfId="0" applyAlignment="1">
      <alignment horizontal="justify" vertical="top" wrapText="1"/>
    </xf>
    <xf numFmtId="0" fontId="0" fillId="0" borderId="2" xfId="0" applyBorder="1"/>
    <xf numFmtId="0" fontId="1" fillId="0" borderId="2" xfId="0" applyFont="1" applyBorder="1" applyAlignment="1">
      <alignment horizontal="center"/>
    </xf>
    <xf numFmtId="164" fontId="0" fillId="0" borderId="0" xfId="0" applyNumberFormat="1" applyAlignment="1">
      <alignment horizontal="left"/>
    </xf>
    <xf numFmtId="14" fontId="0" fillId="0" borderId="0" xfId="0" applyNumberFormat="1" applyAlignment="1">
      <alignment horizontal="justify" vertical="top" wrapText="1"/>
    </xf>
    <xf numFmtId="0" fontId="11" fillId="0" borderId="0" xfId="0" applyFont="1"/>
    <xf numFmtId="0" fontId="0" fillId="0" borderId="0" xfId="0" applyBorder="1" applyAlignment="1" applyProtection="1">
      <alignment horizontal="center"/>
      <protection locked="0"/>
    </xf>
    <xf numFmtId="0" fontId="0" fillId="0" borderId="2" xfId="0" applyBorder="1" applyAlignment="1">
      <alignment horizontal="center"/>
    </xf>
    <xf numFmtId="0" fontId="0" fillId="0" borderId="0" xfId="0" applyFill="1" applyBorder="1"/>
    <xf numFmtId="0" fontId="0" fillId="0" borderId="0" xfId="0" applyFont="1"/>
    <xf numFmtId="0" fontId="1" fillId="0" borderId="2" xfId="0" applyFont="1" applyBorder="1" applyAlignment="1">
      <alignment horizontal="left"/>
    </xf>
    <xf numFmtId="164" fontId="12" fillId="0" borderId="7" xfId="0" applyNumberFormat="1" applyFont="1" applyBorder="1" applyAlignment="1">
      <alignment horizontal="right"/>
    </xf>
    <xf numFmtId="164" fontId="0" fillId="0" borderId="0" xfId="0" applyNumberFormat="1" applyAlignment="1">
      <alignment horizontal="right"/>
    </xf>
    <xf numFmtId="164" fontId="0" fillId="0" borderId="0" xfId="0" applyNumberFormat="1" applyFont="1" applyAlignment="1">
      <alignment horizontal="right"/>
    </xf>
    <xf numFmtId="0" fontId="1" fillId="6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164" fontId="0" fillId="0" borderId="1" xfId="0" applyNumberFormat="1" applyFont="1" applyBorder="1" applyAlignment="1">
      <alignment horizontal="center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/>
    </xf>
    <xf numFmtId="0" fontId="0" fillId="0" borderId="0" xfId="0" applyBorder="1"/>
    <xf numFmtId="164" fontId="1" fillId="0" borderId="1" xfId="0" applyNumberFormat="1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0" fontId="0" fillId="0" borderId="0" xfId="0" applyAlignment="1">
      <alignment vertical="center" wrapText="1"/>
    </xf>
    <xf numFmtId="0" fontId="0" fillId="0" borderId="1" xfId="0" applyBorder="1" applyAlignment="1" applyProtection="1">
      <alignment vertical="center" wrapText="1"/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164" fontId="14" fillId="6" borderId="1" xfId="0" applyNumberFormat="1" applyFont="1" applyFill="1" applyBorder="1" applyAlignment="1">
      <alignment horizontal="center"/>
    </xf>
    <xf numFmtId="0" fontId="10" fillId="0" borderId="0" xfId="0" applyFont="1" applyAlignment="1">
      <alignment horizontal="justify" vertical="top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164" fontId="0" fillId="5" borderId="1" xfId="0" applyNumberFormat="1" applyFont="1" applyFill="1" applyBorder="1" applyAlignment="1">
      <alignment horizontal="center" vertical="center"/>
    </xf>
    <xf numFmtId="164" fontId="0" fillId="5" borderId="13" xfId="0" applyNumberFormat="1" applyFont="1" applyFill="1" applyBorder="1" applyAlignment="1">
      <alignment horizontal="center" vertical="center"/>
    </xf>
    <xf numFmtId="0" fontId="0" fillId="0" borderId="0" xfId="0"/>
    <xf numFmtId="164" fontId="0" fillId="0" borderId="0" xfId="0" applyNumberFormat="1" applyAlignment="1">
      <alignment horizontal="center"/>
    </xf>
    <xf numFmtId="0" fontId="2" fillId="0" borderId="0" xfId="0" applyFont="1" applyAlignment="1">
      <alignment horizontal="center" vertical="top" wrapText="1"/>
    </xf>
    <xf numFmtId="0" fontId="0" fillId="0" borderId="0" xfId="0"/>
    <xf numFmtId="0" fontId="1" fillId="5" borderId="0" xfId="0" applyFont="1" applyFill="1" applyAlignment="1">
      <alignment horizontal="center"/>
    </xf>
    <xf numFmtId="0" fontId="0" fillId="5" borderId="0" xfId="0" applyFill="1"/>
    <xf numFmtId="0" fontId="1" fillId="2" borderId="8" xfId="0" applyFont="1" applyFill="1" applyBorder="1"/>
    <xf numFmtId="164" fontId="1" fillId="2" borderId="10" xfId="0" applyNumberFormat="1" applyFont="1" applyFill="1" applyBorder="1" applyAlignment="1">
      <alignment horizontal="center"/>
    </xf>
    <xf numFmtId="0" fontId="0" fillId="0" borderId="14" xfId="0" applyBorder="1"/>
    <xf numFmtId="0" fontId="0" fillId="0" borderId="15" xfId="0" applyBorder="1"/>
    <xf numFmtId="0" fontId="0" fillId="0" borderId="3" xfId="0" applyBorder="1"/>
    <xf numFmtId="0" fontId="0" fillId="0" borderId="4" xfId="0" applyBorder="1"/>
    <xf numFmtId="0" fontId="0" fillId="0" borderId="14" xfId="0" applyFill="1" applyBorder="1"/>
    <xf numFmtId="0" fontId="0" fillId="0" borderId="14" xfId="0" applyFill="1" applyBorder="1" applyAlignment="1">
      <alignment vertical="center"/>
    </xf>
    <xf numFmtId="0" fontId="0" fillId="0" borderId="3" xfId="0" applyFill="1" applyBorder="1"/>
    <xf numFmtId="0" fontId="9" fillId="0" borderId="0" xfId="7" applyProtection="1">
      <protection locked="0"/>
    </xf>
    <xf numFmtId="0" fontId="0" fillId="2" borderId="10" xfId="0" applyFill="1" applyBorder="1"/>
    <xf numFmtId="0" fontId="0" fillId="0" borderId="0" xfId="0" applyBorder="1" applyAlignment="1">
      <alignment vertical="center" wrapText="1"/>
    </xf>
    <xf numFmtId="0" fontId="0" fillId="2" borderId="6" xfId="0" applyFill="1" applyBorder="1" applyAlignment="1">
      <alignment horizontal="center"/>
    </xf>
    <xf numFmtId="0" fontId="0" fillId="2" borderId="5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left"/>
    </xf>
    <xf numFmtId="0" fontId="1" fillId="2" borderId="8" xfId="0" applyFont="1" applyFill="1" applyBorder="1"/>
    <xf numFmtId="0" fontId="0" fillId="0" borderId="14" xfId="0" applyBorder="1"/>
    <xf numFmtId="0" fontId="0" fillId="0" borderId="15" xfId="0" applyBorder="1"/>
    <xf numFmtId="0" fontId="0" fillId="0" borderId="3" xfId="0" applyBorder="1"/>
    <xf numFmtId="0" fontId="0" fillId="0" borderId="4" xfId="0" applyBorder="1"/>
    <xf numFmtId="0" fontId="0" fillId="2" borderId="10" xfId="0" applyFill="1" applyBorder="1"/>
    <xf numFmtId="8" fontId="0" fillId="0" borderId="15" xfId="0" applyNumberFormat="1" applyBorder="1"/>
    <xf numFmtId="0" fontId="0" fillId="0" borderId="0" xfId="0" applyAlignment="1">
      <alignment horizontal="right"/>
    </xf>
    <xf numFmtId="0" fontId="0" fillId="4" borderId="1" xfId="0" applyFill="1" applyBorder="1" applyAlignment="1" applyProtection="1">
      <alignment vertical="center"/>
      <protection locked="0"/>
    </xf>
    <xf numFmtId="0" fontId="0" fillId="4" borderId="1" xfId="0" applyFill="1" applyBorder="1" applyAlignment="1" applyProtection="1">
      <alignment horizontal="left" vertical="center"/>
      <protection locked="0"/>
    </xf>
    <xf numFmtId="0" fontId="0" fillId="4" borderId="1" xfId="0" applyFill="1" applyBorder="1" applyAlignment="1" applyProtection="1">
      <alignment horizontal="center" vertical="center"/>
      <protection locked="0"/>
    </xf>
    <xf numFmtId="165" fontId="0" fillId="4" borderId="1" xfId="0" applyNumberFormat="1" applyFill="1" applyBorder="1" applyAlignment="1" applyProtection="1">
      <alignment horizontal="center" vertical="center"/>
      <protection locked="0"/>
    </xf>
    <xf numFmtId="0" fontId="0" fillId="4" borderId="1" xfId="0" applyNumberFormat="1" applyFill="1" applyBorder="1" applyAlignment="1" applyProtection="1">
      <alignment horizontal="center" vertical="center"/>
      <protection locked="0"/>
    </xf>
    <xf numFmtId="0" fontId="0" fillId="7" borderId="0" xfId="0" applyFill="1"/>
    <xf numFmtId="0" fontId="1" fillId="7" borderId="0" xfId="0" applyFont="1" applyFill="1"/>
    <xf numFmtId="0" fontId="2" fillId="7" borderId="0" xfId="0" applyFont="1" applyFill="1"/>
    <xf numFmtId="0" fontId="2" fillId="7" borderId="0" xfId="0" applyFont="1" applyFill="1" applyAlignment="1">
      <alignment horizontal="right"/>
    </xf>
    <xf numFmtId="0" fontId="1" fillId="6" borderId="1" xfId="0" applyFont="1" applyFill="1" applyBorder="1" applyAlignment="1">
      <alignment vertical="center"/>
    </xf>
    <xf numFmtId="0" fontId="1" fillId="6" borderId="1" xfId="0" applyFont="1" applyFill="1" applyBorder="1" applyAlignment="1">
      <alignment vertical="center" wrapText="1"/>
    </xf>
    <xf numFmtId="0" fontId="16" fillId="8" borderId="16" xfId="8" applyFont="1" applyFill="1" applyBorder="1" applyAlignment="1">
      <alignment horizontal="center"/>
    </xf>
    <xf numFmtId="0" fontId="16" fillId="0" borderId="17" xfId="8" applyFont="1" applyFill="1" applyBorder="1" applyAlignment="1">
      <alignment wrapText="1"/>
    </xf>
    <xf numFmtId="0" fontId="4" fillId="0" borderId="18" xfId="0" applyFont="1" applyFill="1" applyBorder="1" applyAlignment="1" applyProtection="1">
      <alignment vertical="center" wrapText="1"/>
    </xf>
    <xf numFmtId="0" fontId="1" fillId="6" borderId="5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0" fillId="4" borderId="5" xfId="0" applyFill="1" applyBorder="1" applyAlignment="1" applyProtection="1">
      <alignment horizontal="justify" vertical="top" wrapText="1"/>
      <protection locked="0"/>
    </xf>
    <xf numFmtId="0" fontId="0" fillId="4" borderId="6" xfId="0" applyFill="1" applyBorder="1" applyAlignment="1" applyProtection="1">
      <alignment horizontal="justify" vertical="top" wrapText="1"/>
      <protection locked="0"/>
    </xf>
    <xf numFmtId="0" fontId="3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10" fillId="0" borderId="0" xfId="0" applyFont="1" applyAlignment="1">
      <alignment horizontal="justify" vertical="top" wrapText="1"/>
    </xf>
    <xf numFmtId="0" fontId="2" fillId="0" borderId="0" xfId="0" applyFont="1" applyAlignment="1">
      <alignment horizontal="justify" vertical="top" wrapText="1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top" wrapText="1"/>
    </xf>
    <xf numFmtId="0" fontId="0" fillId="0" borderId="0" xfId="0" applyBorder="1" applyAlignment="1">
      <alignment horizontal="justify" vertical="top" wrapText="1"/>
    </xf>
    <xf numFmtId="164" fontId="13" fillId="0" borderId="0" xfId="0" applyNumberFormat="1" applyFont="1" applyBorder="1" applyAlignment="1">
      <alignment horizontal="center"/>
    </xf>
    <xf numFmtId="164" fontId="12" fillId="0" borderId="7" xfId="0" applyNumberFormat="1" applyFont="1" applyBorder="1" applyAlignment="1">
      <alignment horizontal="right"/>
    </xf>
    <xf numFmtId="164" fontId="0" fillId="0" borderId="2" xfId="0" applyNumberFormat="1" applyBorder="1" applyAlignment="1">
      <alignment horizontal="right"/>
    </xf>
    <xf numFmtId="164" fontId="0" fillId="0" borderId="9" xfId="0" applyNumberFormat="1" applyBorder="1" applyAlignment="1">
      <alignment horizontal="right"/>
    </xf>
    <xf numFmtId="0" fontId="0" fillId="0" borderId="0" xfId="0" applyBorder="1" applyAlignment="1">
      <alignment vertical="top" wrapText="1"/>
    </xf>
    <xf numFmtId="0" fontId="0" fillId="0" borderId="5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0" xfId="0" applyAlignment="1">
      <alignment wrapText="1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14" fontId="0" fillId="0" borderId="5" xfId="0" applyNumberFormat="1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0" xfId="0" applyAlignment="1">
      <alignment horizontal="justify" vertical="top" wrapText="1"/>
    </xf>
    <xf numFmtId="0" fontId="0" fillId="0" borderId="5" xfId="0" applyBorder="1" applyAlignment="1" applyProtection="1">
      <alignment horizontal="center" vertical="top" wrapText="1"/>
      <protection locked="0"/>
    </xf>
    <xf numFmtId="0" fontId="0" fillId="0" borderId="7" xfId="0" applyBorder="1" applyAlignment="1" applyProtection="1">
      <alignment horizontal="center" vertical="top" wrapText="1"/>
      <protection locked="0"/>
    </xf>
    <xf numFmtId="0" fontId="0" fillId="0" borderId="6" xfId="0" applyBorder="1" applyAlignment="1" applyProtection="1">
      <alignment horizontal="center" vertical="top" wrapText="1"/>
      <protection locked="0"/>
    </xf>
    <xf numFmtId="0" fontId="0" fillId="0" borderId="0" xfId="0" applyAlignment="1">
      <alignment vertical="top" wrapText="1"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/>
    </xf>
    <xf numFmtId="0" fontId="1" fillId="2" borderId="0" xfId="0" applyFont="1" applyFill="1" applyAlignment="1">
      <alignment horizontal="center" vertical="center" textRotation="90"/>
    </xf>
  </cellXfs>
  <cellStyles count="9">
    <cellStyle name="Hyperlink" xfId="7" builtinId="8"/>
    <cellStyle name="Hyperlink 2" xfId="6" xr:uid="{00000000-0005-0000-0000-000001000000}"/>
    <cellStyle name="Normal" xfId="0" builtinId="0"/>
    <cellStyle name="Normal 11" xfId="3" xr:uid="{00000000-0005-0000-0000-000003000000}"/>
    <cellStyle name="Normal 2" xfId="5" xr:uid="{00000000-0005-0000-0000-000004000000}"/>
    <cellStyle name="Normal 3" xfId="4" xr:uid="{00000000-0005-0000-0000-000005000000}"/>
    <cellStyle name="Normal_Lists" xfId="8" xr:uid="{00000000-0005-0000-0000-000006000000}"/>
    <cellStyle name="Percent 10 2" xfId="1" xr:uid="{00000000-0005-0000-0000-000007000000}"/>
    <cellStyle name="Percent 2" xfId="2" xr:uid="{00000000-0005-0000-0000-000008000000}"/>
  </cellStyles>
  <dxfs count="23">
    <dxf>
      <alignment horizontal="center" vertical="bottom" textRotation="0" wrapText="0" indent="0" justifyLastLine="0" shrinkToFit="0" readingOrder="0"/>
    </dxf>
    <dxf>
      <font>
        <color rgb="FF000000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rgb="FFD0D7E5"/>
        </left>
        <right style="thin">
          <color rgb="FFD0D7E5"/>
        </right>
        <top style="thin">
          <color rgb="FFD0D7E5"/>
        </top>
        <bottom style="thin">
          <color rgb="FFD0D7E5"/>
        </bottom>
        <vertical/>
        <horizontal/>
      </border>
      <protection locked="1" hidden="0"/>
    </dxf>
    <dxf>
      <font>
        <color rgb="FF000000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1" hidden="0"/>
    </dxf>
    <dxf>
      <alignment horizontal="center" vertical="center" textRotation="0" wrapText="1" indent="0" justifyLastLine="0" shrinkToFit="0" readingOrder="0"/>
    </dxf>
    <dxf>
      <alignment vertical="center" textRotation="0" wrapText="1" justifyLastLine="0" shrinkToFit="0" readingOrder="0"/>
    </dxf>
    <dxf>
      <alignment vertical="center" textRotation="0" wrapText="1" justifyLastLine="0" shrinkToFit="0" readingOrder="0"/>
    </dxf>
    <dxf>
      <alignment horizontal="center" vertical="center" textRotation="0" wrapText="1" indent="0" justifyLastLine="0" shrinkToFit="0" readingOrder="0"/>
    </dxf>
    <dxf>
      <font>
        <color rgb="FF000000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rgb="FFD0D7E5"/>
        </left>
        <right style="thin">
          <color rgb="FFD0D7E5"/>
        </right>
        <top style="thin">
          <color rgb="FFD0D7E5"/>
        </top>
        <bottom style="thin">
          <color rgb="FFD0D7E5"/>
        </bottom>
        <vertical/>
        <horizontal/>
      </border>
      <protection locked="1" hidden="0"/>
    </dxf>
    <dxf>
      <font>
        <color rgb="FF000000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1" hidden="0"/>
    </dxf>
    <dxf>
      <alignment horizontal="center" vertical="center" textRotation="0" wrapText="1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color rgb="FF000000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rgb="FFD0D7E5"/>
        </left>
        <right style="thin">
          <color rgb="FFD0D7E5"/>
        </right>
        <top style="thin">
          <color rgb="FFD0D7E5"/>
        </top>
        <bottom style="thin">
          <color rgb="FFD0D7E5"/>
        </bottom>
        <vertical/>
        <horizontal/>
      </border>
      <protection locked="1" hidden="0"/>
    </dxf>
    <dxf>
      <font>
        <color rgb="FF000000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1" hidden="0"/>
    </dxf>
    <dxf>
      <alignment horizontal="center" vertical="center" textRotation="0" wrapText="1" indent="0" justifyLastLine="0" shrinkToFit="0" readingOrder="0"/>
    </dxf>
    <dxf>
      <font>
        <color rgb="FF000000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rgb="FFD0D7E5"/>
        </left>
        <right style="thin">
          <color rgb="FFD0D7E5"/>
        </right>
        <top style="thin">
          <color rgb="FFD0D7E5"/>
        </top>
        <bottom style="thin">
          <color rgb="FFD0D7E5"/>
        </bottom>
        <vertical/>
        <horizontal/>
      </border>
      <protection locked="1" hidden="0"/>
    </dxf>
    <dxf>
      <font>
        <color rgb="FF000000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1" hidden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164" formatCode="&quot;£&quot;#,##0.00"/>
      <alignment horizontal="center" vertical="center" textRotation="0" wrapText="0" indent="0" justifyLastLine="0" shrinkToFit="0" readingOrder="0"/>
      <protection locked="1" hidden="0"/>
    </dxf>
    <dxf>
      <alignment horizontal="general" vertical="center" textRotation="0" wrapText="1" indent="0" justifyLastLine="0" shrinkToFit="0" readingOrder="0"/>
    </dxf>
  </dxfs>
  <tableStyles count="0" defaultTableStyle="TableStyleMedium2" defaultPivotStyle="PivotStyleMedium9"/>
  <colors>
    <mruColors>
      <color rgb="FFEFF96B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171450</xdr:colOff>
          <xdr:row>36</xdr:row>
          <xdr:rowOff>57150</xdr:rowOff>
        </xdr:from>
        <xdr:to>
          <xdr:col>8</xdr:col>
          <xdr:colOff>228600</xdr:colOff>
          <xdr:row>37</xdr:row>
          <xdr:rowOff>85725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3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I confirm that this study has/is applying for Research Ethics Committee approval. 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171450</xdr:colOff>
          <xdr:row>38</xdr:row>
          <xdr:rowOff>76200</xdr:rowOff>
        </xdr:from>
        <xdr:to>
          <xdr:col>8</xdr:col>
          <xdr:colOff>419100</xdr:colOff>
          <xdr:row>39</xdr:row>
          <xdr:rowOff>104775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3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 agree to the prices stated in the summary and the billing arrangements below.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171450</xdr:colOff>
          <xdr:row>40</xdr:row>
          <xdr:rowOff>133350</xdr:rowOff>
        </xdr:from>
        <xdr:to>
          <xdr:col>8</xdr:col>
          <xdr:colOff>504825</xdr:colOff>
          <xdr:row>41</xdr:row>
          <xdr:rowOff>152400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3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I confirm I have read and accept the terms and coditions below.</a:t>
              </a:r>
            </a:p>
          </xdr:txBody>
        </xdr:sp>
        <xdr:clientData fLocksWithSheet="0"/>
      </xdr:twoCellAnchor>
    </mc:Choice>
    <mc:Fallback/>
  </mc:AlternateContent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0000000}" name="Table13" displayName="Table13" ref="AD1:AE718" totalsRowShown="0">
  <autoFilter ref="AD1:AE718" xr:uid="{00000000-0009-0000-0100-00000D000000}"/>
  <sortState xmlns:xlrd2="http://schemas.microsoft.com/office/spreadsheetml/2017/richdata2" ref="AD2:AE753">
    <sortCondition ref="AD1:AD753"/>
  </sortState>
  <tableColumns count="2">
    <tableColumn id="1" xr3:uid="{00000000-0010-0000-0000-000001000000}" name="Investigation" dataDxfId="22"/>
    <tableColumn id="2" xr3:uid="{00000000-0010-0000-0000-000002000000}" name="NHS Cost" dataDxfId="21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9000000}" name="Table9" displayName="Table9" ref="Q1:Q48" totalsRowShown="0" headerRowDxfId="6" dataDxfId="5">
  <autoFilter ref="Q1:Q48" xr:uid="{00000000-0009-0000-0100-000009000000}"/>
  <sortState xmlns:xlrd2="http://schemas.microsoft.com/office/spreadsheetml/2017/richdata2" ref="Q2:Q172">
    <sortCondition ref="Q1:Q172"/>
  </sortState>
  <tableColumns count="1">
    <tableColumn id="1" xr3:uid="{00000000-0010-0000-0900-000001000000}" name="Microbiology" dataDxfId="4"/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A000000}" name="Table11" displayName="Table11" ref="S1:S128" totalsRowShown="0" headerRowDxfId="3" dataDxfId="2">
  <autoFilter ref="S1:S128" xr:uid="{00000000-0009-0000-0100-00000B000000}"/>
  <sortState xmlns:xlrd2="http://schemas.microsoft.com/office/spreadsheetml/2017/richdata2" ref="S2:S125">
    <sortCondition ref="S1:S125"/>
  </sortState>
  <tableColumns count="1">
    <tableColumn id="1" xr3:uid="{00000000-0010-0000-0A00-000001000000}" name="Virology" dataDxfId="1"/>
  </tableColumns>
  <tableStyleInfo name="TableStyleMedium2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B000000}" name="Table12" displayName="Table12" ref="U1:U6" totalsRowShown="0" headerRowDxfId="0">
  <autoFilter ref="U1:U6" xr:uid="{00000000-0009-0000-0100-00000C000000}"/>
  <tableColumns count="1">
    <tableColumn id="1" xr3:uid="{00000000-0010-0000-0B00-000001000000}" name="Investigation Cost Category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Table1" displayName="Table1" ref="A1:A10" totalsRowShown="0" headerRowDxfId="20">
  <autoFilter ref="A1:A10" xr:uid="{00000000-0009-0000-0100-000001000000}"/>
  <sortState xmlns:xlrd2="http://schemas.microsoft.com/office/spreadsheetml/2017/richdata2" ref="A2:A10">
    <sortCondition ref="A1:A10"/>
  </sortState>
  <tableColumns count="1">
    <tableColumn id="1" xr3:uid="{00000000-0010-0000-0100-000001000000}" name="Laboratory Name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2000000}" name="Table2" displayName="Table2" ref="C1:C174" totalsRowShown="0" headerRowDxfId="19">
  <autoFilter ref="C1:C174" xr:uid="{00000000-0009-0000-0100-000002000000}"/>
  <sortState xmlns:xlrd2="http://schemas.microsoft.com/office/spreadsheetml/2017/richdata2" ref="C2:C174">
    <sortCondition ref="C1:C169"/>
  </sortState>
  <tableColumns count="1">
    <tableColumn id="1" xr3:uid="{00000000-0010-0000-0200-000001000000}" name="Biochemistry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3000000}" name="Table3" displayName="Table3" ref="E1:E61" insertRowShift="1" totalsRowShown="0" headerRowDxfId="18" dataDxfId="17">
  <autoFilter ref="E1:E61" xr:uid="{00000000-0009-0000-0100-000003000000}"/>
  <sortState xmlns:xlrd2="http://schemas.microsoft.com/office/spreadsheetml/2017/richdata2" ref="E2:E61">
    <sortCondition ref="E1:E61"/>
  </sortState>
  <tableColumns count="1">
    <tableColumn id="1" xr3:uid="{00000000-0010-0000-0300-000001000000}" name="Cytology" dataDxfId="16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4000000}" name="Table4" displayName="Table4" ref="G1:G89" totalsRowShown="0" headerRowDxfId="15" dataDxfId="14">
  <autoFilter ref="G1:G89" xr:uid="{00000000-0009-0000-0100-000004000000}"/>
  <sortState xmlns:xlrd2="http://schemas.microsoft.com/office/spreadsheetml/2017/richdata2" ref="G2:G83">
    <sortCondition ref="G1:G83"/>
  </sortState>
  <tableColumns count="1">
    <tableColumn id="1" xr3:uid="{00000000-0010-0000-0400-000001000000}" name="Haematology" dataDxfId="13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5000000}" name="Table5" displayName="Table5" ref="I1:I151" totalsRowShown="0" headerRowDxfId="12">
  <autoFilter ref="I1:I151" xr:uid="{00000000-0009-0000-0100-000005000000}"/>
  <sortState xmlns:xlrd2="http://schemas.microsoft.com/office/spreadsheetml/2017/richdata2" ref="I2:I138">
    <sortCondition ref="I1:I138"/>
  </sortState>
  <tableColumns count="1">
    <tableColumn id="1" xr3:uid="{00000000-0010-0000-0500-000001000000}" name="Histopathology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6000000}" name="Table6" displayName="Table6" ref="K1:K24" totalsRowShown="0" headerRowDxfId="11">
  <autoFilter ref="K1:K24" xr:uid="{00000000-0009-0000-0100-000006000000}"/>
  <sortState xmlns:xlrd2="http://schemas.microsoft.com/office/spreadsheetml/2017/richdata2" ref="K2:K24">
    <sortCondition ref="K1:K24"/>
  </sortState>
  <tableColumns count="1">
    <tableColumn id="1" xr3:uid="{00000000-0010-0000-0600-000001000000}" name="Routine_Histopathology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7000000}" name="Table7" displayName="Table7" ref="M1:M5" insertRowShift="1" totalsRowShown="0" headerRowDxfId="10">
  <autoFilter ref="M1:M5" xr:uid="{00000000-0009-0000-0100-000007000000}"/>
  <sortState xmlns:xlrd2="http://schemas.microsoft.com/office/spreadsheetml/2017/richdata2" ref="M2:M5">
    <sortCondition ref="M1:M5"/>
  </sortState>
  <tableColumns count="1">
    <tableColumn id="1" xr3:uid="{00000000-0010-0000-0700-000001000000}" name="Histology_Paeds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8000000}" name="Table8" displayName="Table8" ref="O1:O74" totalsRowShown="0" headerRowDxfId="9" dataDxfId="8">
  <autoFilter ref="O1:O74" xr:uid="{00000000-0009-0000-0100-000008000000}"/>
  <sortState xmlns:xlrd2="http://schemas.microsoft.com/office/spreadsheetml/2017/richdata2" ref="O2:O71">
    <sortCondition ref="O1:O71"/>
  </sortState>
  <tableColumns count="1">
    <tableColumn id="1" xr3:uid="{00000000-0010-0000-0800-000001000000}" name="Immunology" dataDxfId="7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mft.nhs.uk/the-trust/other-departments/laboratory-medicine/a-z-list-of-laboratory-tests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3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3.v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table" Target="../tables/table8.xml"/><Relationship Id="rId3" Type="http://schemas.openxmlformats.org/officeDocument/2006/relationships/table" Target="../tables/table3.xml"/><Relationship Id="rId7" Type="http://schemas.openxmlformats.org/officeDocument/2006/relationships/table" Target="../tables/table7.xml"/><Relationship Id="rId12" Type="http://schemas.openxmlformats.org/officeDocument/2006/relationships/table" Target="../tables/table12.xml"/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5.bin"/><Relationship Id="rId6" Type="http://schemas.openxmlformats.org/officeDocument/2006/relationships/table" Target="../tables/table6.xml"/><Relationship Id="rId11" Type="http://schemas.openxmlformats.org/officeDocument/2006/relationships/table" Target="../tables/table11.xml"/><Relationship Id="rId5" Type="http://schemas.openxmlformats.org/officeDocument/2006/relationships/table" Target="../tables/table5.xml"/><Relationship Id="rId10" Type="http://schemas.openxmlformats.org/officeDocument/2006/relationships/table" Target="../tables/table10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>
    <tabColor rgb="FF00B050"/>
  </sheetPr>
  <dimension ref="B1:F38"/>
  <sheetViews>
    <sheetView showGridLines="0" showRowColHeaders="0" tabSelected="1" zoomScale="95" zoomScaleNormal="95" workbookViewId="0">
      <selection activeCell="B2" sqref="B2:C2"/>
    </sheetView>
  </sheetViews>
  <sheetFormatPr defaultRowHeight="15" x14ac:dyDescent="0.25"/>
  <cols>
    <col min="1" max="1" width="3.7109375" style="87" customWidth="1"/>
    <col min="2" max="2" width="51.7109375" style="87" customWidth="1"/>
    <col min="3" max="3" width="89.140625" style="87" customWidth="1"/>
    <col min="4" max="5" width="9.140625" style="87"/>
    <col min="6" max="6" width="36.85546875" style="87" hidden="1" customWidth="1"/>
    <col min="7" max="16384" width="9.140625" style="87"/>
  </cols>
  <sheetData>
    <row r="1" spans="2:6" ht="20.100000000000001" customHeight="1" x14ac:dyDescent="0.25">
      <c r="B1" s="96" t="s">
        <v>34</v>
      </c>
      <c r="C1" s="97"/>
    </row>
    <row r="2" spans="2:6" ht="45" customHeight="1" x14ac:dyDescent="0.25">
      <c r="B2" s="98"/>
      <c r="C2" s="99"/>
    </row>
    <row r="3" spans="2:6" ht="20.100000000000001" customHeight="1" x14ac:dyDescent="0.25">
      <c r="B3" s="91" t="s">
        <v>35</v>
      </c>
      <c r="C3" s="82"/>
      <c r="F3" s="88" t="s">
        <v>53</v>
      </c>
    </row>
    <row r="4" spans="2:6" ht="20.100000000000001" customHeight="1" x14ac:dyDescent="0.25">
      <c r="B4" s="91" t="s">
        <v>36</v>
      </c>
      <c r="C4" s="82"/>
      <c r="F4" s="87" t="s">
        <v>77</v>
      </c>
    </row>
    <row r="5" spans="2:6" ht="20.100000000000001" customHeight="1" x14ac:dyDescent="0.25">
      <c r="B5" s="91" t="s">
        <v>145</v>
      </c>
      <c r="C5" s="82"/>
      <c r="F5" s="87" t="s">
        <v>78</v>
      </c>
    </row>
    <row r="6" spans="2:6" ht="20.100000000000001" customHeight="1" x14ac:dyDescent="0.25">
      <c r="B6" s="91" t="s">
        <v>37</v>
      </c>
      <c r="C6" s="82"/>
      <c r="F6" s="87" t="s">
        <v>54</v>
      </c>
    </row>
    <row r="7" spans="2:6" ht="20.100000000000001" customHeight="1" x14ac:dyDescent="0.25">
      <c r="B7" s="91" t="s">
        <v>38</v>
      </c>
      <c r="C7" s="83"/>
    </row>
    <row r="8" spans="2:6" ht="20.100000000000001" customHeight="1" x14ac:dyDescent="0.25">
      <c r="B8" s="91" t="s">
        <v>39</v>
      </c>
      <c r="C8" s="82"/>
      <c r="F8" s="88" t="s">
        <v>55</v>
      </c>
    </row>
    <row r="9" spans="2:6" ht="20.100000000000001" customHeight="1" x14ac:dyDescent="0.25">
      <c r="B9" s="91" t="s">
        <v>40</v>
      </c>
      <c r="C9" s="82"/>
      <c r="F9" s="87" t="s">
        <v>56</v>
      </c>
    </row>
    <row r="10" spans="2:6" ht="20.100000000000001" customHeight="1" x14ac:dyDescent="0.25">
      <c r="B10" s="91" t="s">
        <v>38</v>
      </c>
      <c r="C10" s="83"/>
      <c r="F10" s="87" t="s">
        <v>57</v>
      </c>
    </row>
    <row r="11" spans="2:6" ht="20.100000000000001" customHeight="1" x14ac:dyDescent="0.25">
      <c r="B11" s="91" t="s">
        <v>39</v>
      </c>
      <c r="C11" s="82"/>
      <c r="F11" s="87" t="s">
        <v>58</v>
      </c>
    </row>
    <row r="12" spans="2:6" ht="20.100000000000001" customHeight="1" x14ac:dyDescent="0.25">
      <c r="F12" s="87" t="s">
        <v>59</v>
      </c>
    </row>
    <row r="13" spans="2:6" ht="20.100000000000001" customHeight="1" x14ac:dyDescent="0.25">
      <c r="B13" s="92" t="s">
        <v>41</v>
      </c>
      <c r="C13" s="84"/>
      <c r="F13" s="87" t="s">
        <v>60</v>
      </c>
    </row>
    <row r="14" spans="2:6" ht="20.100000000000001" customHeight="1" x14ac:dyDescent="0.25">
      <c r="B14" s="92" t="s">
        <v>42</v>
      </c>
      <c r="C14" s="84"/>
    </row>
    <row r="15" spans="2:6" ht="20.100000000000001" customHeight="1" x14ac:dyDescent="0.25">
      <c r="B15" s="92" t="s">
        <v>43</v>
      </c>
      <c r="C15" s="84"/>
      <c r="F15" s="88" t="s">
        <v>61</v>
      </c>
    </row>
    <row r="16" spans="2:6" ht="20.100000000000001" customHeight="1" x14ac:dyDescent="0.25">
      <c r="B16" s="92" t="s">
        <v>44</v>
      </c>
      <c r="C16" s="85"/>
      <c r="F16" s="87" t="s">
        <v>19</v>
      </c>
    </row>
    <row r="17" spans="2:6" ht="20.100000000000001" customHeight="1" x14ac:dyDescent="0.25">
      <c r="B17" s="92" t="s">
        <v>45</v>
      </c>
      <c r="C17" s="85"/>
      <c r="F17" s="87" t="s">
        <v>62</v>
      </c>
    </row>
    <row r="18" spans="2:6" ht="20.100000000000001" customHeight="1" x14ac:dyDescent="0.25">
      <c r="B18" s="92" t="s">
        <v>46</v>
      </c>
      <c r="C18" s="86"/>
      <c r="F18" s="87" t="s">
        <v>63</v>
      </c>
    </row>
    <row r="19" spans="2:6" ht="20.100000000000001" customHeight="1" x14ac:dyDescent="0.25">
      <c r="B19" s="92" t="s">
        <v>47</v>
      </c>
      <c r="C19" s="84"/>
      <c r="F19" s="87" t="s">
        <v>64</v>
      </c>
    </row>
    <row r="20" spans="2:6" ht="20.100000000000001" customHeight="1" x14ac:dyDescent="0.25">
      <c r="B20" s="92" t="s">
        <v>48</v>
      </c>
      <c r="C20" s="84"/>
    </row>
    <row r="21" spans="2:6" ht="20.100000000000001" customHeight="1" x14ac:dyDescent="0.25">
      <c r="B21" s="92" t="s">
        <v>49</v>
      </c>
      <c r="C21" s="84"/>
      <c r="F21" s="87" t="s">
        <v>65</v>
      </c>
    </row>
    <row r="22" spans="2:6" ht="20.100000000000001" customHeight="1" x14ac:dyDescent="0.25">
      <c r="B22" s="92" t="s">
        <v>50</v>
      </c>
      <c r="C22" s="84"/>
      <c r="F22" s="87" t="s">
        <v>66</v>
      </c>
    </row>
    <row r="23" spans="2:6" ht="20.100000000000001" customHeight="1" x14ac:dyDescent="0.25">
      <c r="B23" s="92" t="s">
        <v>51</v>
      </c>
      <c r="C23" s="84"/>
      <c r="F23" s="87" t="s">
        <v>67</v>
      </c>
    </row>
    <row r="24" spans="2:6" ht="33" customHeight="1" x14ac:dyDescent="0.25">
      <c r="B24" s="92" t="s">
        <v>52</v>
      </c>
      <c r="C24" s="84"/>
      <c r="F24" s="87" t="s">
        <v>68</v>
      </c>
    </row>
    <row r="25" spans="2:6" ht="34.5" customHeight="1" x14ac:dyDescent="0.25">
      <c r="B25" s="92" t="s">
        <v>79</v>
      </c>
      <c r="C25" s="84"/>
      <c r="F25" s="87" t="s">
        <v>69</v>
      </c>
    </row>
    <row r="27" spans="2:6" x14ac:dyDescent="0.25">
      <c r="F27" s="88" t="s">
        <v>70</v>
      </c>
    </row>
    <row r="28" spans="2:6" x14ac:dyDescent="0.25">
      <c r="F28" s="87" t="s">
        <v>71</v>
      </c>
    </row>
    <row r="29" spans="2:6" x14ac:dyDescent="0.25">
      <c r="B29" s="89" t="s">
        <v>925</v>
      </c>
      <c r="C29" s="90" t="s">
        <v>718</v>
      </c>
      <c r="F29" s="87" t="s">
        <v>72</v>
      </c>
    </row>
    <row r="30" spans="2:6" x14ac:dyDescent="0.25">
      <c r="F30" s="87" t="s">
        <v>73</v>
      </c>
    </row>
    <row r="31" spans="2:6" x14ac:dyDescent="0.25">
      <c r="F31" s="87" t="s">
        <v>74</v>
      </c>
    </row>
    <row r="32" spans="2:6" x14ac:dyDescent="0.25">
      <c r="F32" s="87" t="s">
        <v>75</v>
      </c>
    </row>
    <row r="33" spans="6:6" x14ac:dyDescent="0.25">
      <c r="F33" s="87" t="s">
        <v>76</v>
      </c>
    </row>
    <row r="35" spans="6:6" x14ac:dyDescent="0.25">
      <c r="F35" s="88" t="s">
        <v>94</v>
      </c>
    </row>
    <row r="36" spans="6:6" x14ac:dyDescent="0.25">
      <c r="F36" s="87" t="s">
        <v>63</v>
      </c>
    </row>
    <row r="37" spans="6:6" x14ac:dyDescent="0.25">
      <c r="F37" s="87" t="s">
        <v>64</v>
      </c>
    </row>
    <row r="38" spans="6:6" x14ac:dyDescent="0.25">
      <c r="F38" s="87" t="s">
        <v>95</v>
      </c>
    </row>
  </sheetData>
  <sheetProtection algorithmName="SHA-512" hashValue="bnZUHE+f/aBDMSqWMLtW28qskEfVTTYaXE9F1ZwexKjzkKf5umg7RBNwcv3NBoqp9QZeB+h9nAYvtv0eccQNLQ==" saltValue="H/sgFGMWslacuQtDI5wA2A==" spinCount="100000" sheet="1" objects="1" scenarios="1" selectLockedCells="1"/>
  <mergeCells count="2">
    <mergeCell ref="B1:C1"/>
    <mergeCell ref="B2:C2"/>
  </mergeCells>
  <dataValidations count="6">
    <dataValidation type="list" allowBlank="1" showInputMessage="1" showErrorMessage="1" sqref="C14" xr:uid="{00000000-0002-0000-0000-000000000000}">
      <formula1>$F$4:$F$6</formula1>
    </dataValidation>
    <dataValidation type="list" allowBlank="1" showInputMessage="1" showErrorMessage="1" sqref="C15" xr:uid="{00000000-0002-0000-0000-000001000000}">
      <formula1>$F$9:$F$13</formula1>
    </dataValidation>
    <dataValidation type="list" allowBlank="1" showInputMessage="1" showErrorMessage="1" sqref="C19" xr:uid="{00000000-0002-0000-0000-000002000000}">
      <formula1>$F$16:$F$19</formula1>
    </dataValidation>
    <dataValidation type="list" allowBlank="1" showInputMessage="1" showErrorMessage="1" sqref="C25 C20:C23" xr:uid="{00000000-0002-0000-0000-000003000000}">
      <formula1>$F$21:$F$22</formula1>
    </dataValidation>
    <dataValidation type="list" allowBlank="1" showInputMessage="1" showErrorMessage="1" sqref="C24" xr:uid="{00000000-0002-0000-0000-000004000000}">
      <formula1>$F$21:$F$25</formula1>
    </dataValidation>
    <dataValidation type="list" allowBlank="1" showInputMessage="1" showErrorMessage="1" sqref="C5" xr:uid="{00000000-0002-0000-0000-000005000000}">
      <formula1>$F$28:$F$33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tabColor rgb="FFFFFF00"/>
  </sheetPr>
  <dimension ref="A1:AE718"/>
  <sheetViews>
    <sheetView showGridLines="0" zoomScaleNormal="100" workbookViewId="0">
      <selection activeCell="B2" sqref="B2:C2"/>
    </sheetView>
  </sheetViews>
  <sheetFormatPr defaultRowHeight="15" x14ac:dyDescent="0.25"/>
  <cols>
    <col min="1" max="1" width="3.7109375" style="2" customWidth="1"/>
    <col min="2" max="2" width="27.42578125" customWidth="1"/>
    <col min="3" max="3" width="61.5703125" customWidth="1"/>
    <col min="4" max="4" width="31.28515625" customWidth="1"/>
    <col min="5" max="5" width="31.28515625" bestFit="1" customWidth="1"/>
    <col min="6" max="6" width="9.140625" hidden="1" customWidth="1"/>
    <col min="7" max="7" width="12.140625" hidden="1" customWidth="1"/>
    <col min="8" max="8" width="18.140625" hidden="1" customWidth="1"/>
    <col min="9" max="9" width="17.140625" hidden="1" customWidth="1"/>
    <col min="10" max="10" width="27.85546875" hidden="1" customWidth="1"/>
    <col min="11" max="11" width="9.140625" hidden="1" customWidth="1"/>
    <col min="12" max="12" width="17.42578125" hidden="1" customWidth="1"/>
    <col min="13" max="13" width="18.140625" style="18" hidden="1" customWidth="1"/>
    <col min="14" max="14" width="24.5703125" style="18" hidden="1" customWidth="1"/>
    <col min="15" max="15" width="26.28515625" hidden="1" customWidth="1"/>
    <col min="16" max="16" width="34.140625" style="18" hidden="1" customWidth="1"/>
    <col min="17" max="17" width="53.28515625" style="18" hidden="1" customWidth="1"/>
    <col min="18" max="18" width="40.140625" hidden="1" customWidth="1"/>
    <col min="19" max="19" width="9.28515625" hidden="1" customWidth="1"/>
    <col min="20" max="21" width="19.7109375" hidden="1" customWidth="1"/>
    <col min="22" max="28" width="9.140625" hidden="1" customWidth="1"/>
    <col min="29" max="29" width="14.5703125" hidden="1" customWidth="1"/>
    <col min="30" max="30" width="49.85546875" style="42" hidden="1" customWidth="1"/>
    <col min="31" max="31" width="11" style="8" hidden="1" customWidth="1"/>
  </cols>
  <sheetData>
    <row r="1" spans="2:31" ht="31.5" x14ac:dyDescent="0.5">
      <c r="B1" s="100" t="s">
        <v>26</v>
      </c>
      <c r="C1" s="100"/>
      <c r="D1" s="100"/>
      <c r="E1" s="100"/>
      <c r="AD1" s="42" t="s">
        <v>32</v>
      </c>
      <c r="AE1" s="3" t="s">
        <v>27</v>
      </c>
    </row>
    <row r="2" spans="2:31" x14ac:dyDescent="0.25">
      <c r="B2" s="104" t="s">
        <v>855</v>
      </c>
      <c r="C2" s="104"/>
      <c r="D2" s="67" t="s">
        <v>854</v>
      </c>
      <c r="E2" s="55"/>
      <c r="AC2" s="55" t="s">
        <v>0</v>
      </c>
      <c r="AD2" s="42" t="s">
        <v>297</v>
      </c>
      <c r="AE2" s="3">
        <v>26.13</v>
      </c>
    </row>
    <row r="3" spans="2:31" ht="30" customHeight="1" x14ac:dyDescent="0.25">
      <c r="B3" s="101" t="s">
        <v>853</v>
      </c>
      <c r="C3" s="101"/>
      <c r="D3" s="101"/>
      <c r="E3" s="101"/>
      <c r="AC3" s="55" t="s">
        <v>0</v>
      </c>
      <c r="AD3" s="42" t="s">
        <v>298</v>
      </c>
      <c r="AE3" s="3">
        <v>25.8978</v>
      </c>
    </row>
    <row r="4" spans="2:31" s="8" customFormat="1" ht="20.100000000000001" customHeight="1" x14ac:dyDescent="0.25">
      <c r="B4" s="5" t="s">
        <v>24</v>
      </c>
      <c r="C4" s="5" t="s">
        <v>25</v>
      </c>
      <c r="D4" s="5" t="s">
        <v>18</v>
      </c>
      <c r="E4" s="5" t="s">
        <v>129</v>
      </c>
      <c r="F4" s="6"/>
      <c r="G4" s="7" t="s">
        <v>27</v>
      </c>
      <c r="H4" s="7" t="s">
        <v>28</v>
      </c>
      <c r="I4" s="7" t="s">
        <v>29</v>
      </c>
      <c r="J4" s="7" t="s">
        <v>30</v>
      </c>
      <c r="K4" s="6"/>
      <c r="L4" s="5" t="s">
        <v>31</v>
      </c>
      <c r="M4" s="5" t="s">
        <v>137</v>
      </c>
      <c r="N4" s="5" t="s">
        <v>136</v>
      </c>
      <c r="O4" s="5" t="s">
        <v>128</v>
      </c>
      <c r="P4" s="5" t="s">
        <v>138</v>
      </c>
      <c r="Q4" s="5" t="s">
        <v>139</v>
      </c>
      <c r="R4" s="33" t="s">
        <v>873</v>
      </c>
      <c r="T4" s="5" t="s">
        <v>33</v>
      </c>
      <c r="AC4" s="8" t="s">
        <v>0</v>
      </c>
      <c r="AD4" s="42" t="s">
        <v>299</v>
      </c>
      <c r="AE4" s="3">
        <v>34.159799999999997</v>
      </c>
    </row>
    <row r="5" spans="2:31" ht="20.100000000000001" customHeight="1" x14ac:dyDescent="0.25">
      <c r="B5" s="44"/>
      <c r="C5" s="43"/>
      <c r="D5" s="45"/>
      <c r="E5" s="45"/>
      <c r="G5" s="4" t="str">
        <f t="shared" ref="G5:G24" si="0">IF(ISNA(VLOOKUP(C5,$AD$2:$AE$718,2,0)),"£0.00",VLOOKUP(C5,$AD$2:$AE$718,2,0))</f>
        <v>£0.00</v>
      </c>
      <c r="H5" s="4">
        <f>G5*0.67</f>
        <v>0</v>
      </c>
      <c r="I5" s="4">
        <f>G5*1.34</f>
        <v>0</v>
      </c>
      <c r="J5" s="4">
        <f>G5*2</f>
        <v>0</v>
      </c>
      <c r="L5" s="4" t="b">
        <f>IF($D5="Commercial Research costs",$G5*2,IF($D5="Academic Research Support costs",$G5*1.34,IF($D5="NHS",$G5*1,IF($D5="NHS Support costs",$G5*0.67))))</f>
        <v>0</v>
      </c>
      <c r="M5" s="4">
        <f>O5-L5</f>
        <v>0</v>
      </c>
      <c r="N5" s="4">
        <f t="shared" ref="N5:N24" si="1">((O5-L5)*E5)</f>
        <v>0</v>
      </c>
      <c r="O5" s="4" t="b">
        <f t="shared" ref="O5:O24" si="2">IF($D5="Commercial Research Costs",($L5*$T$5),$L5)</f>
        <v>0</v>
      </c>
      <c r="P5" s="4">
        <f t="shared" ref="P5:P24" si="3">L5*E5</f>
        <v>0</v>
      </c>
      <c r="Q5" s="4">
        <f>IF('Per Patient Budget'!D5="Commercial Research Costs",('Per Patient Budget'!P5*$T$8),P5)</f>
        <v>0</v>
      </c>
      <c r="R5" s="50">
        <f>Q5*T5</f>
        <v>0</v>
      </c>
      <c r="T5" s="1">
        <v>1.0568</v>
      </c>
      <c r="U5" s="1">
        <v>1.0568</v>
      </c>
      <c r="AC5" s="55" t="s">
        <v>0</v>
      </c>
      <c r="AD5" s="42" t="s">
        <v>156</v>
      </c>
      <c r="AE5" s="3">
        <v>18.62</v>
      </c>
    </row>
    <row r="6" spans="2:31" ht="20.100000000000001" customHeight="1" x14ac:dyDescent="0.25">
      <c r="B6" s="44"/>
      <c r="C6" s="43"/>
      <c r="D6" s="45"/>
      <c r="E6" s="45"/>
      <c r="G6" s="4" t="str">
        <f t="shared" si="0"/>
        <v>£0.00</v>
      </c>
      <c r="H6" s="4">
        <f t="shared" ref="H6:H24" si="4">G6*0.67</f>
        <v>0</v>
      </c>
      <c r="I6" s="4">
        <f t="shared" ref="I6:I24" si="5">G6*1.34</f>
        <v>0</v>
      </c>
      <c r="J6" s="4">
        <f t="shared" ref="J6:J24" si="6">G6*2</f>
        <v>0</v>
      </c>
      <c r="L6" s="4" t="b">
        <f t="shared" ref="L6:L24" si="7">IF($D6="Commercial Research costs",$G6*2,IF($D6="Academic Research Support costs",$G6*1.34,IF($D6="NHS",$G6*1,IF($D6="NHS Support costs",$G6*0.67))))</f>
        <v>0</v>
      </c>
      <c r="M6" s="4">
        <f t="shared" ref="M6:M24" si="8">O6-L6</f>
        <v>0</v>
      </c>
      <c r="N6" s="4">
        <f t="shared" si="1"/>
        <v>0</v>
      </c>
      <c r="O6" s="4" t="b">
        <f t="shared" si="2"/>
        <v>0</v>
      </c>
      <c r="P6" s="4">
        <f t="shared" si="3"/>
        <v>0</v>
      </c>
      <c r="Q6" s="4">
        <f>IF('Per Patient Budget'!D6="Commercial Research Costs",('Per Patient Budget'!P6*$T$8),P6)</f>
        <v>0</v>
      </c>
      <c r="R6" s="50">
        <f>Q6*T5</f>
        <v>0</v>
      </c>
      <c r="AC6" s="55" t="s">
        <v>0</v>
      </c>
      <c r="AD6" s="42" t="s">
        <v>157</v>
      </c>
      <c r="AE6" s="3">
        <v>4.6562999999999999</v>
      </c>
    </row>
    <row r="7" spans="2:31" ht="20.100000000000001" customHeight="1" x14ac:dyDescent="0.25">
      <c r="B7" s="44"/>
      <c r="C7" s="43"/>
      <c r="D7" s="45"/>
      <c r="E7" s="45"/>
      <c r="G7" s="4" t="str">
        <f t="shared" si="0"/>
        <v>£0.00</v>
      </c>
      <c r="H7" s="4">
        <f t="shared" si="4"/>
        <v>0</v>
      </c>
      <c r="I7" s="4">
        <f t="shared" si="5"/>
        <v>0</v>
      </c>
      <c r="J7" s="4">
        <f t="shared" si="6"/>
        <v>0</v>
      </c>
      <c r="L7" s="4" t="b">
        <f t="shared" si="7"/>
        <v>0</v>
      </c>
      <c r="M7" s="4">
        <f t="shared" si="8"/>
        <v>0</v>
      </c>
      <c r="N7" s="4">
        <f t="shared" si="1"/>
        <v>0</v>
      </c>
      <c r="O7" s="4" t="b">
        <f t="shared" si="2"/>
        <v>0</v>
      </c>
      <c r="P7" s="4">
        <f t="shared" si="3"/>
        <v>0</v>
      </c>
      <c r="Q7" s="4">
        <f>IF('Per Patient Budget'!D7="Commercial Research Costs",('Per Patient Budget'!P7*$T$8),P7)</f>
        <v>0</v>
      </c>
      <c r="R7" s="50">
        <f>Q7*T5</f>
        <v>0</v>
      </c>
      <c r="T7" s="5" t="s">
        <v>862</v>
      </c>
      <c r="AC7" s="55" t="s">
        <v>0</v>
      </c>
      <c r="AD7" s="42" t="s">
        <v>158</v>
      </c>
      <c r="AE7" s="3">
        <v>0</v>
      </c>
    </row>
    <row r="8" spans="2:31" ht="20.100000000000001" customHeight="1" x14ac:dyDescent="0.25">
      <c r="B8" s="44"/>
      <c r="C8" s="43"/>
      <c r="D8" s="45"/>
      <c r="E8" s="45"/>
      <c r="G8" s="4" t="str">
        <f t="shared" si="0"/>
        <v>£0.00</v>
      </c>
      <c r="H8" s="4">
        <f t="shared" si="4"/>
        <v>0</v>
      </c>
      <c r="I8" s="4">
        <f t="shared" si="5"/>
        <v>0</v>
      </c>
      <c r="J8" s="4">
        <f t="shared" si="6"/>
        <v>0</v>
      </c>
      <c r="L8" s="4" t="b">
        <f t="shared" si="7"/>
        <v>0</v>
      </c>
      <c r="M8" s="4">
        <f t="shared" si="8"/>
        <v>0</v>
      </c>
      <c r="N8" s="4">
        <f t="shared" si="1"/>
        <v>0</v>
      </c>
      <c r="O8" s="4" t="b">
        <f t="shared" si="2"/>
        <v>0</v>
      </c>
      <c r="P8" s="4">
        <f t="shared" si="3"/>
        <v>0</v>
      </c>
      <c r="Q8" s="4">
        <f>IF('Per Patient Budget'!D8="Commercial Research Costs",('Per Patient Budget'!P8*$T$8),P8)</f>
        <v>0</v>
      </c>
      <c r="R8" s="50">
        <f>Q8*T5</f>
        <v>0</v>
      </c>
      <c r="T8" s="1">
        <v>1.2</v>
      </c>
      <c r="U8" s="1">
        <v>1.2</v>
      </c>
      <c r="AC8" s="55" t="s">
        <v>0</v>
      </c>
      <c r="AD8" s="52" t="s">
        <v>159</v>
      </c>
      <c r="AE8" s="53">
        <v>5.29</v>
      </c>
    </row>
    <row r="9" spans="2:31" ht="20.100000000000001" customHeight="1" x14ac:dyDescent="0.25">
      <c r="B9" s="44"/>
      <c r="C9" s="43"/>
      <c r="D9" s="45"/>
      <c r="E9" s="45"/>
      <c r="G9" s="4" t="str">
        <f t="shared" si="0"/>
        <v>£0.00</v>
      </c>
      <c r="H9" s="4">
        <f t="shared" si="4"/>
        <v>0</v>
      </c>
      <c r="I9" s="4">
        <f t="shared" si="5"/>
        <v>0</v>
      </c>
      <c r="J9" s="4">
        <f t="shared" si="6"/>
        <v>0</v>
      </c>
      <c r="L9" s="4" t="b">
        <f t="shared" si="7"/>
        <v>0</v>
      </c>
      <c r="M9" s="4">
        <f t="shared" si="8"/>
        <v>0</v>
      </c>
      <c r="N9" s="4">
        <f t="shared" si="1"/>
        <v>0</v>
      </c>
      <c r="O9" s="4" t="b">
        <f t="shared" si="2"/>
        <v>0</v>
      </c>
      <c r="P9" s="4">
        <f t="shared" si="3"/>
        <v>0</v>
      </c>
      <c r="Q9" s="4">
        <f>IF('Per Patient Budget'!D9="Commercial Research Costs",('Per Patient Budget'!P9*$T$8),P9)</f>
        <v>0</v>
      </c>
      <c r="R9" s="50">
        <f>Q9*T5</f>
        <v>0</v>
      </c>
      <c r="AC9" s="55" t="s">
        <v>0</v>
      </c>
      <c r="AD9" s="42" t="s">
        <v>154</v>
      </c>
      <c r="AE9" s="3">
        <v>0</v>
      </c>
    </row>
    <row r="10" spans="2:31" ht="20.100000000000001" customHeight="1" x14ac:dyDescent="0.25">
      <c r="B10" s="44"/>
      <c r="C10" s="43"/>
      <c r="D10" s="45"/>
      <c r="E10" s="45"/>
      <c r="G10" s="4" t="str">
        <f t="shared" si="0"/>
        <v>£0.00</v>
      </c>
      <c r="H10" s="4">
        <f t="shared" si="4"/>
        <v>0</v>
      </c>
      <c r="I10" s="4">
        <f t="shared" si="5"/>
        <v>0</v>
      </c>
      <c r="J10" s="4">
        <f t="shared" si="6"/>
        <v>0</v>
      </c>
      <c r="L10" s="4" t="b">
        <f t="shared" si="7"/>
        <v>0</v>
      </c>
      <c r="M10" s="4">
        <f t="shared" si="8"/>
        <v>0</v>
      </c>
      <c r="N10" s="4">
        <f t="shared" si="1"/>
        <v>0</v>
      </c>
      <c r="O10" s="4" t="b">
        <f t="shared" si="2"/>
        <v>0</v>
      </c>
      <c r="P10" s="4">
        <f t="shared" si="3"/>
        <v>0</v>
      </c>
      <c r="Q10" s="4">
        <f>IF('Per Patient Budget'!D10="Commercial Research Costs",('Per Patient Budget'!P10*$T$8),P10)</f>
        <v>0</v>
      </c>
      <c r="R10" s="50">
        <f>Q10*T5</f>
        <v>0</v>
      </c>
      <c r="AC10" s="55" t="s">
        <v>0</v>
      </c>
      <c r="AD10" s="42" t="s">
        <v>146</v>
      </c>
      <c r="AE10" s="3">
        <v>4.5674000000000001</v>
      </c>
    </row>
    <row r="11" spans="2:31" ht="20.100000000000001" customHeight="1" x14ac:dyDescent="0.25">
      <c r="B11" s="44"/>
      <c r="C11" s="43"/>
      <c r="D11" s="45"/>
      <c r="E11" s="45"/>
      <c r="G11" s="4" t="str">
        <f t="shared" si="0"/>
        <v>£0.00</v>
      </c>
      <c r="H11" s="4">
        <f t="shared" si="4"/>
        <v>0</v>
      </c>
      <c r="I11" s="4">
        <f t="shared" si="5"/>
        <v>0</v>
      </c>
      <c r="J11" s="4">
        <f t="shared" si="6"/>
        <v>0</v>
      </c>
      <c r="L11" s="4" t="b">
        <f t="shared" si="7"/>
        <v>0</v>
      </c>
      <c r="M11" s="4">
        <f t="shared" si="8"/>
        <v>0</v>
      </c>
      <c r="N11" s="4">
        <f t="shared" si="1"/>
        <v>0</v>
      </c>
      <c r="O11" s="4" t="b">
        <f t="shared" si="2"/>
        <v>0</v>
      </c>
      <c r="P11" s="4">
        <f t="shared" si="3"/>
        <v>0</v>
      </c>
      <c r="Q11" s="4">
        <f>IF('Per Patient Budget'!D11="Commercial Research Costs",('Per Patient Budget'!P11*$T$8),P11)</f>
        <v>0</v>
      </c>
      <c r="R11" s="50">
        <f>Q11*T5</f>
        <v>0</v>
      </c>
      <c r="AC11" s="55" t="s">
        <v>0</v>
      </c>
      <c r="AD11" s="42" t="s">
        <v>148</v>
      </c>
      <c r="AE11" s="3">
        <v>7.5744999999999996</v>
      </c>
    </row>
    <row r="12" spans="2:31" ht="20.100000000000001" customHeight="1" x14ac:dyDescent="0.25">
      <c r="B12" s="44"/>
      <c r="C12" s="43"/>
      <c r="D12" s="45"/>
      <c r="E12" s="45"/>
      <c r="G12" s="4" t="str">
        <f t="shared" si="0"/>
        <v>£0.00</v>
      </c>
      <c r="H12" s="4">
        <f t="shared" si="4"/>
        <v>0</v>
      </c>
      <c r="I12" s="4">
        <f t="shared" si="5"/>
        <v>0</v>
      </c>
      <c r="J12" s="4">
        <f t="shared" si="6"/>
        <v>0</v>
      </c>
      <c r="L12" s="4" t="b">
        <f t="shared" si="7"/>
        <v>0</v>
      </c>
      <c r="M12" s="4">
        <f t="shared" si="8"/>
        <v>0</v>
      </c>
      <c r="N12" s="4">
        <f t="shared" si="1"/>
        <v>0</v>
      </c>
      <c r="O12" s="4" t="b">
        <f t="shared" si="2"/>
        <v>0</v>
      </c>
      <c r="P12" s="4">
        <f t="shared" si="3"/>
        <v>0</v>
      </c>
      <c r="Q12" s="4">
        <f>IF('Per Patient Budget'!D12="Commercial Research Costs",('Per Patient Budget'!P12*$T$8),P12)</f>
        <v>0</v>
      </c>
      <c r="R12" s="50">
        <f>Q12*T5</f>
        <v>0</v>
      </c>
      <c r="AC12" s="55" t="s">
        <v>0</v>
      </c>
      <c r="AD12" s="42" t="s">
        <v>147</v>
      </c>
      <c r="AE12" s="3">
        <v>4.5377999999999998</v>
      </c>
    </row>
    <row r="13" spans="2:31" ht="20.100000000000001" customHeight="1" x14ac:dyDescent="0.25">
      <c r="B13" s="44"/>
      <c r="C13" s="43"/>
      <c r="D13" s="45"/>
      <c r="E13" s="45"/>
      <c r="G13" s="4" t="str">
        <f t="shared" si="0"/>
        <v>£0.00</v>
      </c>
      <c r="H13" s="4">
        <f t="shared" si="4"/>
        <v>0</v>
      </c>
      <c r="I13" s="4">
        <f t="shared" si="5"/>
        <v>0</v>
      </c>
      <c r="J13" s="4">
        <f t="shared" si="6"/>
        <v>0</v>
      </c>
      <c r="L13" s="4" t="b">
        <f t="shared" si="7"/>
        <v>0</v>
      </c>
      <c r="M13" s="4">
        <f t="shared" si="8"/>
        <v>0</v>
      </c>
      <c r="N13" s="4">
        <f t="shared" si="1"/>
        <v>0</v>
      </c>
      <c r="O13" s="4" t="b">
        <f t="shared" si="2"/>
        <v>0</v>
      </c>
      <c r="P13" s="4">
        <f t="shared" si="3"/>
        <v>0</v>
      </c>
      <c r="Q13" s="4">
        <f>IF('Per Patient Budget'!D13="Commercial Research Costs",('Per Patient Budget'!P13*$T$8),P13)</f>
        <v>0</v>
      </c>
      <c r="R13" s="50">
        <f>Q13*T5</f>
        <v>0</v>
      </c>
      <c r="AC13" s="55" t="s">
        <v>0</v>
      </c>
      <c r="AD13" s="42" t="s">
        <v>149</v>
      </c>
      <c r="AE13" s="3">
        <v>0</v>
      </c>
    </row>
    <row r="14" spans="2:31" ht="20.100000000000001" customHeight="1" x14ac:dyDescent="0.25">
      <c r="B14" s="44"/>
      <c r="C14" s="43"/>
      <c r="D14" s="45"/>
      <c r="E14" s="45"/>
      <c r="G14" s="4" t="str">
        <f t="shared" si="0"/>
        <v>£0.00</v>
      </c>
      <c r="H14" s="4">
        <f t="shared" si="4"/>
        <v>0</v>
      </c>
      <c r="I14" s="4">
        <f t="shared" si="5"/>
        <v>0</v>
      </c>
      <c r="J14" s="4">
        <f t="shared" si="6"/>
        <v>0</v>
      </c>
      <c r="L14" s="4" t="b">
        <f t="shared" si="7"/>
        <v>0</v>
      </c>
      <c r="M14" s="4">
        <f t="shared" si="8"/>
        <v>0</v>
      </c>
      <c r="N14" s="4">
        <f t="shared" si="1"/>
        <v>0</v>
      </c>
      <c r="O14" s="4" t="b">
        <f t="shared" si="2"/>
        <v>0</v>
      </c>
      <c r="P14" s="4">
        <f t="shared" si="3"/>
        <v>0</v>
      </c>
      <c r="Q14" s="4">
        <f>IF('Per Patient Budget'!D14="Commercial Research Costs",('Per Patient Budget'!P14*$T$8),P14)</f>
        <v>0</v>
      </c>
      <c r="R14" s="50">
        <f>Q14*T5</f>
        <v>0</v>
      </c>
      <c r="AC14" s="55" t="s">
        <v>0</v>
      </c>
      <c r="AD14" s="42" t="s">
        <v>150</v>
      </c>
      <c r="AE14" s="3">
        <v>4.5674000000000001</v>
      </c>
    </row>
    <row r="15" spans="2:31" ht="20.100000000000001" customHeight="1" x14ac:dyDescent="0.25">
      <c r="B15" s="44"/>
      <c r="C15" s="43"/>
      <c r="D15" s="45"/>
      <c r="E15" s="45"/>
      <c r="G15" s="4" t="str">
        <f t="shared" si="0"/>
        <v>£0.00</v>
      </c>
      <c r="H15" s="4">
        <f t="shared" si="4"/>
        <v>0</v>
      </c>
      <c r="I15" s="4">
        <f t="shared" si="5"/>
        <v>0</v>
      </c>
      <c r="J15" s="4">
        <f t="shared" si="6"/>
        <v>0</v>
      </c>
      <c r="L15" s="4" t="b">
        <f t="shared" si="7"/>
        <v>0</v>
      </c>
      <c r="M15" s="4">
        <f t="shared" si="8"/>
        <v>0</v>
      </c>
      <c r="N15" s="4">
        <f t="shared" si="1"/>
        <v>0</v>
      </c>
      <c r="O15" s="4" t="b">
        <f t="shared" si="2"/>
        <v>0</v>
      </c>
      <c r="P15" s="4">
        <f t="shared" si="3"/>
        <v>0</v>
      </c>
      <c r="Q15" s="4">
        <f>IF('Per Patient Budget'!D15="Commercial Research Costs",('Per Patient Budget'!P15*$T$8),P15)</f>
        <v>0</v>
      </c>
      <c r="R15" s="50">
        <f>Q15*T5</f>
        <v>0</v>
      </c>
      <c r="AC15" s="55" t="s">
        <v>0</v>
      </c>
      <c r="AD15" s="42" t="s">
        <v>151</v>
      </c>
      <c r="AE15" s="3">
        <v>33</v>
      </c>
    </row>
    <row r="16" spans="2:31" ht="20.100000000000001" customHeight="1" x14ac:dyDescent="0.25">
      <c r="B16" s="44"/>
      <c r="C16" s="43"/>
      <c r="D16" s="45"/>
      <c r="E16" s="45"/>
      <c r="G16" s="4" t="str">
        <f t="shared" si="0"/>
        <v>£0.00</v>
      </c>
      <c r="H16" s="4">
        <f t="shared" si="4"/>
        <v>0</v>
      </c>
      <c r="I16" s="4">
        <f t="shared" si="5"/>
        <v>0</v>
      </c>
      <c r="J16" s="4">
        <f t="shared" si="6"/>
        <v>0</v>
      </c>
      <c r="L16" s="4" t="b">
        <f t="shared" si="7"/>
        <v>0</v>
      </c>
      <c r="M16" s="4">
        <f t="shared" si="8"/>
        <v>0</v>
      </c>
      <c r="N16" s="4">
        <f t="shared" si="1"/>
        <v>0</v>
      </c>
      <c r="O16" s="4" t="b">
        <f t="shared" si="2"/>
        <v>0</v>
      </c>
      <c r="P16" s="4">
        <f t="shared" si="3"/>
        <v>0</v>
      </c>
      <c r="Q16" s="4">
        <f>IF('Per Patient Budget'!D16="Commercial Research Costs",('Per Patient Budget'!P16*$T$8),P16)</f>
        <v>0</v>
      </c>
      <c r="R16" s="50">
        <f>Q16*T5</f>
        <v>0</v>
      </c>
      <c r="AC16" s="55" t="s">
        <v>0</v>
      </c>
      <c r="AD16" s="42" t="s">
        <v>153</v>
      </c>
      <c r="AE16" s="3">
        <v>0</v>
      </c>
    </row>
    <row r="17" spans="2:31" ht="20.100000000000001" customHeight="1" x14ac:dyDescent="0.25">
      <c r="B17" s="44"/>
      <c r="C17" s="43"/>
      <c r="D17" s="45"/>
      <c r="E17" s="45"/>
      <c r="G17" s="4" t="str">
        <f t="shared" si="0"/>
        <v>£0.00</v>
      </c>
      <c r="H17" s="4">
        <f t="shared" si="4"/>
        <v>0</v>
      </c>
      <c r="I17" s="4">
        <f t="shared" si="5"/>
        <v>0</v>
      </c>
      <c r="J17" s="4">
        <f t="shared" si="6"/>
        <v>0</v>
      </c>
      <c r="L17" s="4" t="b">
        <f t="shared" si="7"/>
        <v>0</v>
      </c>
      <c r="M17" s="4">
        <f t="shared" si="8"/>
        <v>0</v>
      </c>
      <c r="N17" s="4">
        <f t="shared" si="1"/>
        <v>0</v>
      </c>
      <c r="O17" s="4" t="b">
        <f t="shared" si="2"/>
        <v>0</v>
      </c>
      <c r="P17" s="4">
        <f t="shared" si="3"/>
        <v>0</v>
      </c>
      <c r="Q17" s="4">
        <f>IF('Per Patient Budget'!D17="Commercial Research Costs",('Per Patient Budget'!P17*$T$8),P17)</f>
        <v>0</v>
      </c>
      <c r="R17" s="50">
        <f>Q17*T5</f>
        <v>0</v>
      </c>
      <c r="AC17" s="55" t="s">
        <v>0</v>
      </c>
      <c r="AD17" s="42" t="s">
        <v>152</v>
      </c>
      <c r="AE17" s="3">
        <v>11.230600000000001</v>
      </c>
    </row>
    <row r="18" spans="2:31" ht="20.100000000000001" customHeight="1" x14ac:dyDescent="0.25">
      <c r="B18" s="44"/>
      <c r="C18" s="43"/>
      <c r="D18" s="45"/>
      <c r="E18" s="45"/>
      <c r="G18" s="4" t="str">
        <f t="shared" si="0"/>
        <v>£0.00</v>
      </c>
      <c r="H18" s="4">
        <f t="shared" si="4"/>
        <v>0</v>
      </c>
      <c r="I18" s="4">
        <f t="shared" si="5"/>
        <v>0</v>
      </c>
      <c r="J18" s="4">
        <f t="shared" si="6"/>
        <v>0</v>
      </c>
      <c r="L18" s="4" t="b">
        <f t="shared" si="7"/>
        <v>0</v>
      </c>
      <c r="M18" s="4">
        <f t="shared" si="8"/>
        <v>0</v>
      </c>
      <c r="N18" s="4">
        <f t="shared" si="1"/>
        <v>0</v>
      </c>
      <c r="O18" s="4" t="b">
        <f t="shared" si="2"/>
        <v>0</v>
      </c>
      <c r="P18" s="4">
        <f t="shared" si="3"/>
        <v>0</v>
      </c>
      <c r="Q18" s="4">
        <f>IF('Per Patient Budget'!D18="Commercial Research Costs",('Per Patient Budget'!P18*$T$8),P18)</f>
        <v>0</v>
      </c>
      <c r="R18" s="50">
        <f>Q18*T5</f>
        <v>0</v>
      </c>
      <c r="AC18" s="55" t="s">
        <v>0</v>
      </c>
      <c r="AD18" s="42" t="s">
        <v>155</v>
      </c>
      <c r="AE18" s="3">
        <v>24</v>
      </c>
    </row>
    <row r="19" spans="2:31" ht="20.100000000000001" customHeight="1" x14ac:dyDescent="0.25">
      <c r="B19" s="44"/>
      <c r="C19" s="43"/>
      <c r="D19" s="45"/>
      <c r="E19" s="45"/>
      <c r="G19" s="4" t="str">
        <f t="shared" si="0"/>
        <v>£0.00</v>
      </c>
      <c r="H19" s="4">
        <f t="shared" si="4"/>
        <v>0</v>
      </c>
      <c r="I19" s="4">
        <f t="shared" si="5"/>
        <v>0</v>
      </c>
      <c r="J19" s="4">
        <f t="shared" si="6"/>
        <v>0</v>
      </c>
      <c r="L19" s="4" t="b">
        <f t="shared" si="7"/>
        <v>0</v>
      </c>
      <c r="M19" s="4">
        <f t="shared" si="8"/>
        <v>0</v>
      </c>
      <c r="N19" s="4">
        <f t="shared" si="1"/>
        <v>0</v>
      </c>
      <c r="O19" s="4" t="b">
        <f t="shared" si="2"/>
        <v>0</v>
      </c>
      <c r="P19" s="4">
        <f t="shared" si="3"/>
        <v>0</v>
      </c>
      <c r="Q19" s="4">
        <f>IF('Per Patient Budget'!D19="Commercial Research Costs",('Per Patient Budget'!P19*$T$8),P19)</f>
        <v>0</v>
      </c>
      <c r="R19" s="50">
        <f>Q19*T5</f>
        <v>0</v>
      </c>
      <c r="AC19" s="55" t="s">
        <v>0</v>
      </c>
      <c r="AD19" s="42" t="s">
        <v>160</v>
      </c>
      <c r="AE19" s="3">
        <v>4.5971000000000002</v>
      </c>
    </row>
    <row r="20" spans="2:31" ht="20.100000000000001" customHeight="1" x14ac:dyDescent="0.25">
      <c r="B20" s="44"/>
      <c r="C20" s="43"/>
      <c r="D20" s="45"/>
      <c r="E20" s="45"/>
      <c r="G20" s="4" t="str">
        <f t="shared" si="0"/>
        <v>£0.00</v>
      </c>
      <c r="H20" s="4">
        <f t="shared" si="4"/>
        <v>0</v>
      </c>
      <c r="I20" s="4">
        <f t="shared" si="5"/>
        <v>0</v>
      </c>
      <c r="J20" s="4">
        <f t="shared" si="6"/>
        <v>0</v>
      </c>
      <c r="L20" s="4" t="b">
        <f t="shared" si="7"/>
        <v>0</v>
      </c>
      <c r="M20" s="4">
        <f t="shared" si="8"/>
        <v>0</v>
      </c>
      <c r="N20" s="4">
        <f t="shared" si="1"/>
        <v>0</v>
      </c>
      <c r="O20" s="4" t="b">
        <f t="shared" si="2"/>
        <v>0</v>
      </c>
      <c r="P20" s="4">
        <f t="shared" si="3"/>
        <v>0</v>
      </c>
      <c r="Q20" s="4">
        <f>IF('Per Patient Budget'!D20="Commercial Research Costs",('Per Patient Budget'!P20*$T$8),P20)</f>
        <v>0</v>
      </c>
      <c r="R20" s="50">
        <f>Q20*T5</f>
        <v>0</v>
      </c>
      <c r="AC20" s="55" t="s">
        <v>0</v>
      </c>
      <c r="AD20" s="42" t="s">
        <v>161</v>
      </c>
      <c r="AE20" s="3">
        <v>17.698499999999999</v>
      </c>
    </row>
    <row r="21" spans="2:31" ht="20.100000000000001" customHeight="1" x14ac:dyDescent="0.25">
      <c r="B21" s="44"/>
      <c r="C21" s="43"/>
      <c r="D21" s="45"/>
      <c r="E21" s="45"/>
      <c r="G21" s="4" t="str">
        <f t="shared" si="0"/>
        <v>£0.00</v>
      </c>
      <c r="H21" s="4">
        <f t="shared" si="4"/>
        <v>0</v>
      </c>
      <c r="I21" s="4">
        <f t="shared" si="5"/>
        <v>0</v>
      </c>
      <c r="J21" s="4">
        <f t="shared" si="6"/>
        <v>0</v>
      </c>
      <c r="L21" s="4" t="b">
        <f t="shared" si="7"/>
        <v>0</v>
      </c>
      <c r="M21" s="4">
        <f t="shared" si="8"/>
        <v>0</v>
      </c>
      <c r="N21" s="4">
        <f t="shared" si="1"/>
        <v>0</v>
      </c>
      <c r="O21" s="4" t="b">
        <f t="shared" si="2"/>
        <v>0</v>
      </c>
      <c r="P21" s="4">
        <f t="shared" si="3"/>
        <v>0</v>
      </c>
      <c r="Q21" s="4">
        <f>IF('Per Patient Budget'!D21="Commercial Research Costs",('Per Patient Budget'!P21*$T$8),P21)</f>
        <v>0</v>
      </c>
      <c r="R21" s="50">
        <f>Q21*T5</f>
        <v>0</v>
      </c>
      <c r="AC21" s="55" t="s">
        <v>0</v>
      </c>
      <c r="AD21" s="42" t="s">
        <v>162</v>
      </c>
      <c r="AE21" s="3">
        <v>0</v>
      </c>
    </row>
    <row r="22" spans="2:31" ht="20.100000000000001" customHeight="1" x14ac:dyDescent="0.25">
      <c r="B22" s="44"/>
      <c r="C22" s="43"/>
      <c r="D22" s="45"/>
      <c r="E22" s="45"/>
      <c r="G22" s="4" t="str">
        <f t="shared" si="0"/>
        <v>£0.00</v>
      </c>
      <c r="H22" s="4">
        <f t="shared" si="4"/>
        <v>0</v>
      </c>
      <c r="I22" s="4">
        <f t="shared" si="5"/>
        <v>0</v>
      </c>
      <c r="J22" s="4">
        <f t="shared" si="6"/>
        <v>0</v>
      </c>
      <c r="L22" s="4" t="b">
        <f t="shared" si="7"/>
        <v>0</v>
      </c>
      <c r="M22" s="4">
        <f t="shared" si="8"/>
        <v>0</v>
      </c>
      <c r="N22" s="4">
        <f t="shared" si="1"/>
        <v>0</v>
      </c>
      <c r="O22" s="4" t="b">
        <f t="shared" si="2"/>
        <v>0</v>
      </c>
      <c r="P22" s="4">
        <f t="shared" si="3"/>
        <v>0</v>
      </c>
      <c r="Q22" s="4">
        <f>IF('Per Patient Budget'!D22="Commercial Research Costs",('Per Patient Budget'!P22*$T$8),P22)</f>
        <v>0</v>
      </c>
      <c r="R22" s="50">
        <f>Q22*T5</f>
        <v>0</v>
      </c>
      <c r="AC22" s="55" t="s">
        <v>0</v>
      </c>
      <c r="AD22" s="42" t="s">
        <v>163</v>
      </c>
      <c r="AE22" s="3">
        <v>0</v>
      </c>
    </row>
    <row r="23" spans="2:31" ht="20.100000000000001" customHeight="1" x14ac:dyDescent="0.25">
      <c r="B23" s="44"/>
      <c r="C23" s="43"/>
      <c r="D23" s="45"/>
      <c r="E23" s="45"/>
      <c r="G23" s="4" t="str">
        <f t="shared" si="0"/>
        <v>£0.00</v>
      </c>
      <c r="H23" s="4">
        <f t="shared" si="4"/>
        <v>0</v>
      </c>
      <c r="I23" s="4">
        <f t="shared" si="5"/>
        <v>0</v>
      </c>
      <c r="J23" s="4">
        <f t="shared" si="6"/>
        <v>0</v>
      </c>
      <c r="L23" s="4" t="b">
        <f t="shared" si="7"/>
        <v>0</v>
      </c>
      <c r="M23" s="4">
        <f t="shared" si="8"/>
        <v>0</v>
      </c>
      <c r="N23" s="4">
        <f t="shared" si="1"/>
        <v>0</v>
      </c>
      <c r="O23" s="4" t="b">
        <f t="shared" si="2"/>
        <v>0</v>
      </c>
      <c r="P23" s="4">
        <f t="shared" si="3"/>
        <v>0</v>
      </c>
      <c r="Q23" s="4">
        <f>IF('Per Patient Budget'!D23="Commercial Research Costs",('Per Patient Budget'!P23*$T$8),P23)</f>
        <v>0</v>
      </c>
      <c r="R23" s="50">
        <f>Q23*T5</f>
        <v>0</v>
      </c>
      <c r="AC23" s="55" t="s">
        <v>0</v>
      </c>
      <c r="AD23" s="42" t="s">
        <v>164</v>
      </c>
      <c r="AE23" s="3">
        <v>30</v>
      </c>
    </row>
    <row r="24" spans="2:31" ht="20.100000000000001" customHeight="1" x14ac:dyDescent="0.25">
      <c r="B24" s="44"/>
      <c r="C24" s="43"/>
      <c r="D24" s="45"/>
      <c r="E24" s="45"/>
      <c r="G24" s="4" t="str">
        <f t="shared" si="0"/>
        <v>£0.00</v>
      </c>
      <c r="H24" s="4">
        <f t="shared" si="4"/>
        <v>0</v>
      </c>
      <c r="I24" s="4">
        <f t="shared" si="5"/>
        <v>0</v>
      </c>
      <c r="J24" s="4">
        <f t="shared" si="6"/>
        <v>0</v>
      </c>
      <c r="L24" s="17" t="b">
        <f t="shared" si="7"/>
        <v>0</v>
      </c>
      <c r="M24" s="17">
        <f t="shared" si="8"/>
        <v>0</v>
      </c>
      <c r="N24" s="17">
        <f t="shared" si="1"/>
        <v>0</v>
      </c>
      <c r="O24" s="4" t="b">
        <f t="shared" si="2"/>
        <v>0</v>
      </c>
      <c r="P24" s="17">
        <f t="shared" si="3"/>
        <v>0</v>
      </c>
      <c r="Q24" s="4">
        <f>IF('Per Patient Budget'!D24="Commercial Research Costs",('Per Patient Budget'!P24*$T$8),P24)</f>
        <v>0</v>
      </c>
      <c r="R24" s="51">
        <f>Q24*T5</f>
        <v>0</v>
      </c>
      <c r="AC24" s="55" t="s">
        <v>0</v>
      </c>
      <c r="AD24" s="42" t="s">
        <v>165</v>
      </c>
      <c r="AE24" s="3">
        <v>4.5971000000000002</v>
      </c>
    </row>
    <row r="25" spans="2:31" ht="18.75" x14ac:dyDescent="0.3">
      <c r="B25" s="102" t="s">
        <v>144</v>
      </c>
      <c r="C25" s="102"/>
      <c r="D25" s="102"/>
      <c r="E25" s="102"/>
      <c r="F25" s="39"/>
      <c r="G25" s="39"/>
      <c r="H25" s="39"/>
      <c r="I25" s="39"/>
      <c r="J25" s="39"/>
      <c r="K25" s="39"/>
      <c r="L25" s="40">
        <f t="shared" ref="L25:R25" si="9">SUM(L5:L24)</f>
        <v>0</v>
      </c>
      <c r="M25" s="40">
        <f t="shared" si="9"/>
        <v>0</v>
      </c>
      <c r="N25" s="40">
        <f t="shared" si="9"/>
        <v>0</v>
      </c>
      <c r="O25" s="40">
        <f t="shared" si="9"/>
        <v>0</v>
      </c>
      <c r="P25" s="40">
        <f t="shared" si="9"/>
        <v>0</v>
      </c>
      <c r="Q25" s="41">
        <f t="shared" si="9"/>
        <v>0</v>
      </c>
      <c r="R25" s="46">
        <f t="shared" si="9"/>
        <v>0</v>
      </c>
      <c r="AC25" s="55" t="s">
        <v>0</v>
      </c>
      <c r="AD25" s="42" t="s">
        <v>166</v>
      </c>
      <c r="AE25" s="3">
        <v>77.95</v>
      </c>
    </row>
    <row r="26" spans="2:31" x14ac:dyDescent="0.25">
      <c r="B26" s="102"/>
      <c r="C26" s="102"/>
      <c r="D26" s="102"/>
      <c r="E26" s="102"/>
      <c r="AC26" s="55" t="s">
        <v>0</v>
      </c>
      <c r="AD26" s="42" t="s">
        <v>881</v>
      </c>
      <c r="AE26" s="3">
        <v>4.6562999999999999</v>
      </c>
    </row>
    <row r="27" spans="2:31" x14ac:dyDescent="0.25">
      <c r="B27" s="47"/>
      <c r="C27" s="47"/>
      <c r="D27" s="47"/>
      <c r="E27" s="47"/>
      <c r="AC27" s="55" t="s">
        <v>0</v>
      </c>
      <c r="AD27" s="42" t="s">
        <v>167</v>
      </c>
      <c r="AE27" s="3">
        <v>5.29</v>
      </c>
    </row>
    <row r="28" spans="2:31" x14ac:dyDescent="0.25">
      <c r="B28" s="103" t="s">
        <v>926</v>
      </c>
      <c r="C28" s="103"/>
      <c r="D28" s="47"/>
      <c r="E28" s="54" t="s">
        <v>718</v>
      </c>
      <c r="AC28" s="55" t="s">
        <v>0</v>
      </c>
      <c r="AD28" s="42" t="s">
        <v>168</v>
      </c>
      <c r="AE28" s="3">
        <v>4.6562999999999999</v>
      </c>
    </row>
    <row r="29" spans="2:31" x14ac:dyDescent="0.25">
      <c r="AC29" s="55" t="s">
        <v>0</v>
      </c>
      <c r="AD29" s="42" t="s">
        <v>169</v>
      </c>
      <c r="AE29" s="3">
        <v>4.6562999999999999</v>
      </c>
    </row>
    <row r="30" spans="2:31" x14ac:dyDescent="0.25">
      <c r="AC30" s="55" t="s">
        <v>0</v>
      </c>
      <c r="AD30" s="42" t="s">
        <v>170</v>
      </c>
      <c r="AE30" s="3">
        <v>34.159799999999997</v>
      </c>
    </row>
    <row r="31" spans="2:31" x14ac:dyDescent="0.25">
      <c r="AC31" s="55" t="s">
        <v>0</v>
      </c>
      <c r="AD31" s="42" t="s">
        <v>171</v>
      </c>
      <c r="AE31" s="3">
        <v>21.088799999999999</v>
      </c>
    </row>
    <row r="32" spans="2:31" x14ac:dyDescent="0.25">
      <c r="AC32" s="55" t="s">
        <v>0</v>
      </c>
      <c r="AD32" s="42" t="s">
        <v>172</v>
      </c>
      <c r="AE32" s="3">
        <v>18.616399999999999</v>
      </c>
    </row>
    <row r="33" spans="29:31" x14ac:dyDescent="0.25">
      <c r="AC33" t="s">
        <v>0</v>
      </c>
      <c r="AD33" s="42" t="s">
        <v>879</v>
      </c>
      <c r="AE33" s="3">
        <v>1081</v>
      </c>
    </row>
    <row r="34" spans="29:31" x14ac:dyDescent="0.25">
      <c r="AC34" t="s">
        <v>0</v>
      </c>
      <c r="AD34" s="42" t="s">
        <v>173</v>
      </c>
      <c r="AE34" s="3">
        <v>0</v>
      </c>
    </row>
    <row r="35" spans="29:31" x14ac:dyDescent="0.25">
      <c r="AC35" t="s">
        <v>0</v>
      </c>
      <c r="AD35" s="42" t="s">
        <v>174</v>
      </c>
      <c r="AE35" s="3">
        <v>5.7</v>
      </c>
    </row>
    <row r="36" spans="29:31" x14ac:dyDescent="0.25">
      <c r="AC36" t="s">
        <v>0</v>
      </c>
      <c r="AD36" s="42" t="s">
        <v>175</v>
      </c>
      <c r="AE36" s="3">
        <v>13.446400000000001</v>
      </c>
    </row>
    <row r="37" spans="29:31" x14ac:dyDescent="0.25">
      <c r="AC37" t="s">
        <v>0</v>
      </c>
      <c r="AD37" s="42" t="s">
        <v>176</v>
      </c>
      <c r="AE37" s="3">
        <v>4.6119000000000003</v>
      </c>
    </row>
    <row r="38" spans="29:31" x14ac:dyDescent="0.25">
      <c r="AC38" t="s">
        <v>0</v>
      </c>
      <c r="AD38" s="42" t="s">
        <v>177</v>
      </c>
      <c r="AE38" s="3">
        <v>5.5728999999999997</v>
      </c>
    </row>
    <row r="39" spans="29:31" x14ac:dyDescent="0.25">
      <c r="AC39" t="s">
        <v>0</v>
      </c>
      <c r="AD39" s="42" t="s">
        <v>178</v>
      </c>
      <c r="AE39" s="3">
        <v>25</v>
      </c>
    </row>
    <row r="40" spans="29:31" x14ac:dyDescent="0.25">
      <c r="AC40" t="s">
        <v>0</v>
      </c>
      <c r="AD40" s="42" t="s">
        <v>179</v>
      </c>
      <c r="AE40" s="3">
        <v>12.55</v>
      </c>
    </row>
    <row r="41" spans="29:31" x14ac:dyDescent="0.25">
      <c r="AC41" t="s">
        <v>0</v>
      </c>
      <c r="AD41" s="42" t="s">
        <v>180</v>
      </c>
      <c r="AE41" s="3">
        <v>18.616399999999999</v>
      </c>
    </row>
    <row r="42" spans="29:31" x14ac:dyDescent="0.25">
      <c r="AC42" t="s">
        <v>0</v>
      </c>
      <c r="AD42" s="42" t="s">
        <v>181</v>
      </c>
      <c r="AE42" s="3">
        <v>44.333500000000001</v>
      </c>
    </row>
    <row r="43" spans="29:31" x14ac:dyDescent="0.25">
      <c r="AC43" t="s">
        <v>0</v>
      </c>
      <c r="AD43" s="42" t="s">
        <v>182</v>
      </c>
      <c r="AE43" s="3">
        <v>4.37</v>
      </c>
    </row>
    <row r="44" spans="29:31" x14ac:dyDescent="0.25">
      <c r="AC44" t="s">
        <v>0</v>
      </c>
      <c r="AD44" s="42" t="s">
        <v>183</v>
      </c>
      <c r="AE44" s="3">
        <v>0</v>
      </c>
    </row>
    <row r="45" spans="29:31" x14ac:dyDescent="0.25">
      <c r="AC45" t="s">
        <v>0</v>
      </c>
      <c r="AD45" s="42" t="s">
        <v>184</v>
      </c>
      <c r="AE45" s="3">
        <v>4.5080999999999998</v>
      </c>
    </row>
    <row r="46" spans="29:31" x14ac:dyDescent="0.25">
      <c r="AC46" t="s">
        <v>0</v>
      </c>
      <c r="AD46" s="42" t="s">
        <v>185</v>
      </c>
      <c r="AE46" s="3">
        <v>4.5822000000000003</v>
      </c>
    </row>
    <row r="47" spans="29:31" x14ac:dyDescent="0.25">
      <c r="AC47" t="s">
        <v>0</v>
      </c>
      <c r="AD47" s="42" t="s">
        <v>186</v>
      </c>
      <c r="AE47" s="3">
        <v>52</v>
      </c>
    </row>
    <row r="48" spans="29:31" x14ac:dyDescent="0.25">
      <c r="AC48" t="s">
        <v>0</v>
      </c>
      <c r="AD48" s="42" t="s">
        <v>187</v>
      </c>
      <c r="AE48" s="3">
        <v>15.8866</v>
      </c>
    </row>
    <row r="49" spans="29:31" x14ac:dyDescent="0.25">
      <c r="AC49" t="s">
        <v>0</v>
      </c>
      <c r="AD49" s="42" t="s">
        <v>188</v>
      </c>
      <c r="AE49" s="3">
        <v>15.8866</v>
      </c>
    </row>
    <row r="50" spans="29:31" x14ac:dyDescent="0.25">
      <c r="AC50" t="s">
        <v>0</v>
      </c>
      <c r="AD50" s="42" t="s">
        <v>189</v>
      </c>
      <c r="AE50" s="3">
        <v>15.8866</v>
      </c>
    </row>
    <row r="51" spans="29:31" x14ac:dyDescent="0.25">
      <c r="AC51" t="s">
        <v>0</v>
      </c>
      <c r="AD51" s="42" t="s">
        <v>190</v>
      </c>
      <c r="AE51" s="3">
        <v>5.8204000000000002</v>
      </c>
    </row>
    <row r="52" spans="29:31" x14ac:dyDescent="0.25">
      <c r="AC52" t="s">
        <v>0</v>
      </c>
      <c r="AD52" s="42" t="s">
        <v>191</v>
      </c>
      <c r="AE52" s="3">
        <v>19.946100000000001</v>
      </c>
    </row>
    <row r="53" spans="29:31" x14ac:dyDescent="0.25">
      <c r="AC53" t="s">
        <v>0</v>
      </c>
      <c r="AD53" s="42" t="s">
        <v>192</v>
      </c>
      <c r="AE53" s="3">
        <v>5.4271000000000003</v>
      </c>
    </row>
    <row r="54" spans="29:31" x14ac:dyDescent="0.25">
      <c r="AC54" t="s">
        <v>0</v>
      </c>
      <c r="AD54" s="42" t="s">
        <v>193</v>
      </c>
      <c r="AE54" s="3">
        <v>5.1307</v>
      </c>
    </row>
    <row r="55" spans="29:31" x14ac:dyDescent="0.25">
      <c r="AC55" t="s">
        <v>0</v>
      </c>
      <c r="AD55" s="42" t="s">
        <v>194</v>
      </c>
      <c r="AE55" s="3">
        <v>4.5526</v>
      </c>
    </row>
    <row r="56" spans="29:31" x14ac:dyDescent="0.25">
      <c r="AC56" t="s">
        <v>0</v>
      </c>
      <c r="AD56" s="42" t="s">
        <v>195</v>
      </c>
      <c r="AE56" s="3">
        <v>6.6059000000000001</v>
      </c>
    </row>
    <row r="57" spans="29:31" x14ac:dyDescent="0.25">
      <c r="AC57" t="s">
        <v>0</v>
      </c>
      <c r="AD57" s="42" t="s">
        <v>196</v>
      </c>
      <c r="AE57" s="3">
        <v>6.6059000000000001</v>
      </c>
    </row>
    <row r="58" spans="29:31" x14ac:dyDescent="0.25">
      <c r="AC58" t="s">
        <v>0</v>
      </c>
      <c r="AD58" s="42" t="s">
        <v>197</v>
      </c>
      <c r="AE58" s="3">
        <v>7.5998999999999999</v>
      </c>
    </row>
    <row r="59" spans="29:31" x14ac:dyDescent="0.25">
      <c r="AC59" t="s">
        <v>0</v>
      </c>
      <c r="AD59" s="42" t="s">
        <v>198</v>
      </c>
      <c r="AE59" s="3">
        <v>7.5998999999999999</v>
      </c>
    </row>
    <row r="60" spans="29:31" x14ac:dyDescent="0.25">
      <c r="AC60" t="s">
        <v>0</v>
      </c>
      <c r="AD60" s="42" t="s">
        <v>199</v>
      </c>
      <c r="AE60" s="3">
        <v>7.5998999999999999</v>
      </c>
    </row>
    <row r="61" spans="29:31" x14ac:dyDescent="0.25">
      <c r="AC61" t="s">
        <v>0</v>
      </c>
      <c r="AD61" s="42" t="s">
        <v>200</v>
      </c>
      <c r="AE61" s="3">
        <v>0</v>
      </c>
    </row>
    <row r="62" spans="29:31" x14ac:dyDescent="0.25">
      <c r="AC62" t="s">
        <v>0</v>
      </c>
      <c r="AD62" s="42" t="s">
        <v>201</v>
      </c>
      <c r="AE62" s="3">
        <v>14.956899999999999</v>
      </c>
    </row>
    <row r="63" spans="29:31" x14ac:dyDescent="0.25">
      <c r="AC63" t="s">
        <v>0</v>
      </c>
      <c r="AD63" s="42" t="s">
        <v>202</v>
      </c>
      <c r="AE63" s="3">
        <v>12.2</v>
      </c>
    </row>
    <row r="64" spans="29:31" x14ac:dyDescent="0.25">
      <c r="AC64" t="s">
        <v>0</v>
      </c>
      <c r="AD64" s="42" t="s">
        <v>203</v>
      </c>
      <c r="AE64" s="3">
        <v>0</v>
      </c>
    </row>
    <row r="65" spans="29:31" x14ac:dyDescent="0.25">
      <c r="AC65" t="s">
        <v>0</v>
      </c>
      <c r="AD65" s="42" t="s">
        <v>204</v>
      </c>
      <c r="AE65" s="3">
        <v>11.756399999999999</v>
      </c>
    </row>
    <row r="66" spans="29:31" x14ac:dyDescent="0.25">
      <c r="AC66" t="s">
        <v>0</v>
      </c>
      <c r="AD66" s="42" t="s">
        <v>205</v>
      </c>
      <c r="AE66" s="3">
        <v>38.059600000000003</v>
      </c>
    </row>
    <row r="67" spans="29:31" x14ac:dyDescent="0.25">
      <c r="AC67" t="s">
        <v>0</v>
      </c>
      <c r="AD67" s="42" t="s">
        <v>206</v>
      </c>
      <c r="AE67" s="3">
        <v>4.5526</v>
      </c>
    </row>
    <row r="68" spans="29:31" x14ac:dyDescent="0.25">
      <c r="AC68" t="s">
        <v>0</v>
      </c>
      <c r="AD68" s="42" t="s">
        <v>208</v>
      </c>
      <c r="AE68" s="3">
        <v>44</v>
      </c>
    </row>
    <row r="69" spans="29:31" x14ac:dyDescent="0.25">
      <c r="AC69" t="s">
        <v>0</v>
      </c>
      <c r="AD69" s="42" t="s">
        <v>207</v>
      </c>
      <c r="AE69" s="3">
        <v>0</v>
      </c>
    </row>
    <row r="70" spans="29:31" x14ac:dyDescent="0.25">
      <c r="AC70" t="s">
        <v>0</v>
      </c>
      <c r="AD70" s="42" t="s">
        <v>209</v>
      </c>
      <c r="AE70" s="3">
        <v>6.6948999999999996</v>
      </c>
    </row>
    <row r="71" spans="29:31" x14ac:dyDescent="0.25">
      <c r="AC71" t="s">
        <v>0</v>
      </c>
      <c r="AD71" s="42" t="s">
        <v>210</v>
      </c>
      <c r="AE71" s="3">
        <v>6.4943</v>
      </c>
    </row>
    <row r="72" spans="29:31" x14ac:dyDescent="0.25">
      <c r="AC72" t="s">
        <v>0</v>
      </c>
      <c r="AD72" s="42" t="s">
        <v>211</v>
      </c>
      <c r="AE72" s="3">
        <v>6.0087999999999999</v>
      </c>
    </row>
    <row r="73" spans="29:31" x14ac:dyDescent="0.25">
      <c r="AC73" t="s">
        <v>0</v>
      </c>
      <c r="AD73" s="42" t="s">
        <v>212</v>
      </c>
      <c r="AE73" s="3">
        <v>77.95</v>
      </c>
    </row>
    <row r="74" spans="29:31" x14ac:dyDescent="0.25">
      <c r="AC74" t="s">
        <v>0</v>
      </c>
      <c r="AD74" s="42" t="s">
        <v>213</v>
      </c>
      <c r="AE74" s="3">
        <v>0</v>
      </c>
    </row>
    <row r="75" spans="29:31" x14ac:dyDescent="0.25">
      <c r="AC75" t="s">
        <v>0</v>
      </c>
      <c r="AD75" s="42" t="s">
        <v>214</v>
      </c>
      <c r="AE75" s="3">
        <v>4.8787000000000003</v>
      </c>
    </row>
    <row r="76" spans="29:31" x14ac:dyDescent="0.25">
      <c r="AC76" t="s">
        <v>0</v>
      </c>
      <c r="AD76" s="42" t="s">
        <v>215</v>
      </c>
      <c r="AE76" s="3">
        <v>18.616399999999999</v>
      </c>
    </row>
    <row r="77" spans="29:31" x14ac:dyDescent="0.25">
      <c r="AC77" t="s">
        <v>0</v>
      </c>
      <c r="AD77" s="42" t="s">
        <v>216</v>
      </c>
      <c r="AE77" s="3">
        <v>17.32</v>
      </c>
    </row>
    <row r="78" spans="29:31" x14ac:dyDescent="0.25">
      <c r="AC78" t="s">
        <v>0</v>
      </c>
      <c r="AD78" s="42" t="s">
        <v>221</v>
      </c>
      <c r="AE78" s="3">
        <v>9.16</v>
      </c>
    </row>
    <row r="79" spans="29:31" x14ac:dyDescent="0.25">
      <c r="AC79" t="s">
        <v>0</v>
      </c>
      <c r="AD79" s="42" t="s">
        <v>217</v>
      </c>
      <c r="AE79" s="3">
        <v>4.5526</v>
      </c>
    </row>
    <row r="80" spans="29:31" x14ac:dyDescent="0.25">
      <c r="AC80" t="s">
        <v>0</v>
      </c>
      <c r="AD80" s="42" t="s">
        <v>218</v>
      </c>
      <c r="AE80" s="3">
        <v>6.5388000000000002</v>
      </c>
    </row>
    <row r="81" spans="29:31" x14ac:dyDescent="0.25">
      <c r="AC81" t="s">
        <v>0</v>
      </c>
      <c r="AD81" s="42" t="s">
        <v>219</v>
      </c>
      <c r="AE81" s="3">
        <v>0</v>
      </c>
    </row>
    <row r="82" spans="29:31" x14ac:dyDescent="0.25">
      <c r="AC82" t="s">
        <v>0</v>
      </c>
      <c r="AD82" s="42" t="s">
        <v>220</v>
      </c>
      <c r="AE82" s="3">
        <v>13.2974</v>
      </c>
    </row>
    <row r="83" spans="29:31" x14ac:dyDescent="0.25">
      <c r="AC83" t="s">
        <v>0</v>
      </c>
      <c r="AD83" s="42" t="s">
        <v>222</v>
      </c>
      <c r="AE83" s="3">
        <v>9</v>
      </c>
    </row>
    <row r="84" spans="29:31" x14ac:dyDescent="0.25">
      <c r="AC84" t="s">
        <v>0</v>
      </c>
      <c r="AD84" s="42" t="s">
        <v>223</v>
      </c>
      <c r="AE84" s="3">
        <v>11.104799999999999</v>
      </c>
    </row>
    <row r="85" spans="29:31" x14ac:dyDescent="0.25">
      <c r="AC85" t="s">
        <v>0</v>
      </c>
      <c r="AD85" s="42" t="s">
        <v>224</v>
      </c>
      <c r="AE85" s="3">
        <v>51.091799999999999</v>
      </c>
    </row>
    <row r="86" spans="29:31" x14ac:dyDescent="0.25">
      <c r="AC86" t="s">
        <v>0</v>
      </c>
      <c r="AD86" s="42" t="s">
        <v>225</v>
      </c>
      <c r="AE86" s="3">
        <v>19.946100000000001</v>
      </c>
    </row>
    <row r="87" spans="29:31" x14ac:dyDescent="0.25">
      <c r="AC87" t="s">
        <v>0</v>
      </c>
      <c r="AD87" s="42" t="s">
        <v>226</v>
      </c>
      <c r="AE87" s="3">
        <v>0</v>
      </c>
    </row>
    <row r="88" spans="29:31" x14ac:dyDescent="0.25">
      <c r="AC88" t="s">
        <v>0</v>
      </c>
      <c r="AD88" s="42" t="s">
        <v>227</v>
      </c>
      <c r="AE88" s="3">
        <v>0</v>
      </c>
    </row>
    <row r="89" spans="29:31" x14ac:dyDescent="0.25">
      <c r="AC89" t="s">
        <v>0</v>
      </c>
      <c r="AD89" s="42" t="s">
        <v>228</v>
      </c>
      <c r="AE89" s="3">
        <v>4.8045999999999998</v>
      </c>
    </row>
    <row r="90" spans="29:31" x14ac:dyDescent="0.25">
      <c r="AC90" t="s">
        <v>0</v>
      </c>
      <c r="AD90" s="42" t="s">
        <v>229</v>
      </c>
      <c r="AE90" s="3">
        <v>99.95</v>
      </c>
    </row>
    <row r="91" spans="29:31" x14ac:dyDescent="0.25">
      <c r="AC91" t="s">
        <v>0</v>
      </c>
      <c r="AD91" s="42" t="s">
        <v>231</v>
      </c>
      <c r="AE91" s="3">
        <v>5.2789000000000001</v>
      </c>
    </row>
    <row r="92" spans="29:31" x14ac:dyDescent="0.25">
      <c r="AC92" t="s">
        <v>0</v>
      </c>
      <c r="AD92" s="42" t="s">
        <v>230</v>
      </c>
      <c r="AE92" s="3">
        <v>5.9410999999999996</v>
      </c>
    </row>
    <row r="93" spans="29:31" x14ac:dyDescent="0.25">
      <c r="AC93" t="s">
        <v>0</v>
      </c>
      <c r="AD93" s="42" t="s">
        <v>232</v>
      </c>
      <c r="AE93" s="3">
        <v>13.2974</v>
      </c>
    </row>
    <row r="94" spans="29:31" x14ac:dyDescent="0.25">
      <c r="AC94" t="s">
        <v>0</v>
      </c>
      <c r="AD94" s="42" t="s">
        <v>875</v>
      </c>
      <c r="AE94" s="3">
        <v>0</v>
      </c>
    </row>
    <row r="95" spans="29:31" x14ac:dyDescent="0.25">
      <c r="AC95" t="s">
        <v>0</v>
      </c>
      <c r="AD95" s="42" t="s">
        <v>233</v>
      </c>
      <c r="AE95" s="3">
        <v>8.1988000000000003</v>
      </c>
    </row>
    <row r="96" spans="29:31" x14ac:dyDescent="0.25">
      <c r="AC96" t="s">
        <v>0</v>
      </c>
      <c r="AD96" s="42" t="s">
        <v>876</v>
      </c>
      <c r="AE96" s="3">
        <v>17.5</v>
      </c>
    </row>
    <row r="97" spans="29:31" x14ac:dyDescent="0.25">
      <c r="AC97" t="s">
        <v>0</v>
      </c>
      <c r="AD97" s="42" t="s">
        <v>234</v>
      </c>
      <c r="AE97" s="3">
        <v>11.19</v>
      </c>
    </row>
    <row r="98" spans="29:31" x14ac:dyDescent="0.25">
      <c r="AC98" t="s">
        <v>0</v>
      </c>
      <c r="AD98" s="42" t="s">
        <v>235</v>
      </c>
      <c r="AE98" s="3">
        <v>5.4002999999999997</v>
      </c>
    </row>
    <row r="99" spans="29:31" x14ac:dyDescent="0.25">
      <c r="AC99" t="s">
        <v>0</v>
      </c>
      <c r="AD99" s="42" t="s">
        <v>236</v>
      </c>
      <c r="AE99" s="3">
        <v>6.0087999999999999</v>
      </c>
    </row>
    <row r="100" spans="29:31" x14ac:dyDescent="0.25">
      <c r="AC100" t="s">
        <v>0</v>
      </c>
      <c r="AD100" s="42" t="s">
        <v>237</v>
      </c>
      <c r="AE100" s="3">
        <v>4.8787000000000003</v>
      </c>
    </row>
    <row r="101" spans="29:31" x14ac:dyDescent="0.25">
      <c r="AC101" t="s">
        <v>0</v>
      </c>
      <c r="AD101" s="42" t="s">
        <v>238</v>
      </c>
      <c r="AE101" s="3">
        <v>6.9320000000000004</v>
      </c>
    </row>
    <row r="102" spans="29:31" x14ac:dyDescent="0.25">
      <c r="AC102" t="s">
        <v>0</v>
      </c>
      <c r="AD102" s="42" t="s">
        <v>239</v>
      </c>
      <c r="AE102" s="3">
        <v>0</v>
      </c>
    </row>
    <row r="103" spans="29:31" x14ac:dyDescent="0.25">
      <c r="AC103" t="s">
        <v>0</v>
      </c>
      <c r="AD103" s="42" t="s">
        <v>240</v>
      </c>
      <c r="AE103" s="3">
        <v>0</v>
      </c>
    </row>
    <row r="104" spans="29:31" x14ac:dyDescent="0.25">
      <c r="AC104" t="s">
        <v>0</v>
      </c>
      <c r="AD104" s="42" t="s">
        <v>241</v>
      </c>
      <c r="AE104" s="3">
        <v>16.594799999999999</v>
      </c>
    </row>
    <row r="105" spans="29:31" x14ac:dyDescent="0.25">
      <c r="AC105" t="s">
        <v>0</v>
      </c>
      <c r="AD105" s="42" t="s">
        <v>242</v>
      </c>
      <c r="AE105" s="3">
        <v>5.29</v>
      </c>
    </row>
    <row r="106" spans="29:31" x14ac:dyDescent="0.25">
      <c r="AC106" t="s">
        <v>0</v>
      </c>
      <c r="AD106" s="42" t="s">
        <v>243</v>
      </c>
      <c r="AE106" s="3">
        <v>13.2974</v>
      </c>
    </row>
    <row r="107" spans="29:31" x14ac:dyDescent="0.25">
      <c r="AC107" t="s">
        <v>0</v>
      </c>
      <c r="AD107" s="42" t="s">
        <v>244</v>
      </c>
      <c r="AE107" s="3">
        <v>8.9183000000000003</v>
      </c>
    </row>
    <row r="108" spans="29:31" x14ac:dyDescent="0.25">
      <c r="AC108" t="s">
        <v>0</v>
      </c>
      <c r="AD108" s="42" t="s">
        <v>245</v>
      </c>
      <c r="AE108" s="3">
        <v>8.9183000000000003</v>
      </c>
    </row>
    <row r="109" spans="29:31" ht="45" x14ac:dyDescent="0.25">
      <c r="AC109" t="s">
        <v>0</v>
      </c>
      <c r="AD109" s="42" t="s">
        <v>246</v>
      </c>
      <c r="AE109" s="3">
        <v>9.67</v>
      </c>
    </row>
    <row r="110" spans="29:31" x14ac:dyDescent="0.25">
      <c r="AC110" t="s">
        <v>0</v>
      </c>
      <c r="AD110" s="42" t="s">
        <v>254</v>
      </c>
      <c r="AE110" s="3">
        <v>0</v>
      </c>
    </row>
    <row r="111" spans="29:31" x14ac:dyDescent="0.25">
      <c r="AC111" t="s">
        <v>0</v>
      </c>
      <c r="AD111" s="42" t="s">
        <v>247</v>
      </c>
      <c r="AE111" s="3">
        <v>6.7736000000000001</v>
      </c>
    </row>
    <row r="112" spans="29:31" x14ac:dyDescent="0.25">
      <c r="AC112" t="s">
        <v>0</v>
      </c>
      <c r="AD112" s="42" t="s">
        <v>248</v>
      </c>
      <c r="AE112" s="3">
        <v>13.008800000000001</v>
      </c>
    </row>
    <row r="113" spans="29:31" x14ac:dyDescent="0.25">
      <c r="AC113" t="s">
        <v>0</v>
      </c>
      <c r="AD113" s="42" t="s">
        <v>249</v>
      </c>
      <c r="AE113" s="3">
        <v>0</v>
      </c>
    </row>
    <row r="114" spans="29:31" x14ac:dyDescent="0.25">
      <c r="AC114" t="s">
        <v>0</v>
      </c>
      <c r="AD114" s="42" t="s">
        <v>250</v>
      </c>
      <c r="AE114" s="3">
        <v>15.946099999999999</v>
      </c>
    </row>
    <row r="115" spans="29:31" x14ac:dyDescent="0.25">
      <c r="AC115" t="s">
        <v>0</v>
      </c>
      <c r="AD115" s="42" t="s">
        <v>251</v>
      </c>
      <c r="AE115" s="3">
        <v>10.946099999999999</v>
      </c>
    </row>
    <row r="116" spans="29:31" x14ac:dyDescent="0.25">
      <c r="AC116" t="s">
        <v>0</v>
      </c>
      <c r="AD116" s="42" t="s">
        <v>252</v>
      </c>
      <c r="AE116" s="3">
        <v>4.6266999999999996</v>
      </c>
    </row>
    <row r="117" spans="29:31" x14ac:dyDescent="0.25">
      <c r="AC117" t="s">
        <v>0</v>
      </c>
      <c r="AD117" s="42" t="s">
        <v>253</v>
      </c>
      <c r="AE117" s="3">
        <v>6.68</v>
      </c>
    </row>
    <row r="118" spans="29:31" x14ac:dyDescent="0.25">
      <c r="AC118" t="s">
        <v>0</v>
      </c>
      <c r="AD118" s="42" t="s">
        <v>255</v>
      </c>
      <c r="AE118" s="3">
        <v>4.5080999999999998</v>
      </c>
    </row>
    <row r="119" spans="29:31" x14ac:dyDescent="0.25">
      <c r="AC119" t="s">
        <v>0</v>
      </c>
      <c r="AD119" s="42" t="s">
        <v>256</v>
      </c>
      <c r="AE119" s="3">
        <v>25.502199999999998</v>
      </c>
    </row>
    <row r="120" spans="29:31" x14ac:dyDescent="0.25">
      <c r="AC120" t="s">
        <v>0</v>
      </c>
      <c r="AD120" s="42" t="s">
        <v>719</v>
      </c>
      <c r="AE120" s="3">
        <v>11.97</v>
      </c>
    </row>
    <row r="121" spans="29:31" x14ac:dyDescent="0.25">
      <c r="AC121" t="s">
        <v>0</v>
      </c>
      <c r="AD121" s="42" t="s">
        <v>720</v>
      </c>
      <c r="AE121" s="3">
        <v>5.24</v>
      </c>
    </row>
    <row r="122" spans="29:31" x14ac:dyDescent="0.25">
      <c r="AC122" t="s">
        <v>0</v>
      </c>
      <c r="AD122" s="42" t="s">
        <v>722</v>
      </c>
      <c r="AE122" s="3">
        <v>6.58</v>
      </c>
    </row>
    <row r="123" spans="29:31" x14ac:dyDescent="0.25">
      <c r="AC123" t="s">
        <v>0</v>
      </c>
      <c r="AD123" s="42" t="s">
        <v>725</v>
      </c>
      <c r="AE123" s="3">
        <v>6.25</v>
      </c>
    </row>
    <row r="124" spans="29:31" x14ac:dyDescent="0.25">
      <c r="AC124" t="s">
        <v>0</v>
      </c>
      <c r="AD124" s="42" t="s">
        <v>726</v>
      </c>
      <c r="AE124" s="3">
        <v>5.52</v>
      </c>
    </row>
    <row r="125" spans="29:31" x14ac:dyDescent="0.25">
      <c r="AC125" t="s">
        <v>0</v>
      </c>
      <c r="AD125" s="42" t="s">
        <v>724</v>
      </c>
      <c r="AE125" s="3">
        <v>5.58</v>
      </c>
    </row>
    <row r="126" spans="29:31" x14ac:dyDescent="0.25">
      <c r="AC126" t="s">
        <v>0</v>
      </c>
      <c r="AD126" s="42" t="s">
        <v>723</v>
      </c>
      <c r="AE126" s="3">
        <v>5.4</v>
      </c>
    </row>
    <row r="127" spans="29:31" x14ac:dyDescent="0.25">
      <c r="AC127" t="s">
        <v>0</v>
      </c>
      <c r="AD127" s="42" t="s">
        <v>721</v>
      </c>
      <c r="AE127" s="3">
        <v>5.1100000000000003</v>
      </c>
    </row>
    <row r="128" spans="29:31" x14ac:dyDescent="0.25">
      <c r="AC128" t="s">
        <v>0</v>
      </c>
      <c r="AD128" s="42" t="s">
        <v>257</v>
      </c>
      <c r="AE128" s="3">
        <v>5.8422000000000001</v>
      </c>
    </row>
    <row r="129" spans="29:31" x14ac:dyDescent="0.25">
      <c r="AC129" t="s">
        <v>0</v>
      </c>
      <c r="AD129" s="42" t="s">
        <v>258</v>
      </c>
      <c r="AE129" s="3">
        <v>6.5091999999999999</v>
      </c>
    </row>
    <row r="130" spans="29:31" x14ac:dyDescent="0.25">
      <c r="AC130" t="s">
        <v>0</v>
      </c>
      <c r="AD130" s="42" t="s">
        <v>883</v>
      </c>
      <c r="AE130" s="3">
        <v>6.3987999999999996</v>
      </c>
    </row>
    <row r="131" spans="29:31" x14ac:dyDescent="0.25">
      <c r="AC131" t="s">
        <v>0</v>
      </c>
      <c r="AD131" s="42" t="s">
        <v>259</v>
      </c>
      <c r="AE131" s="3">
        <v>6.5911</v>
      </c>
    </row>
    <row r="132" spans="29:31" x14ac:dyDescent="0.25">
      <c r="AC132" t="s">
        <v>0</v>
      </c>
      <c r="AD132" s="42" t="s">
        <v>260</v>
      </c>
      <c r="AE132" s="3">
        <v>6.6078999999999999</v>
      </c>
    </row>
    <row r="133" spans="29:31" x14ac:dyDescent="0.25">
      <c r="AC133" t="s">
        <v>0</v>
      </c>
      <c r="AD133" s="42" t="s">
        <v>882</v>
      </c>
      <c r="AE133" s="3">
        <v>7.3095999999999997</v>
      </c>
    </row>
    <row r="134" spans="29:31" x14ac:dyDescent="0.25">
      <c r="AC134" t="s">
        <v>0</v>
      </c>
      <c r="AD134" s="42" t="s">
        <v>261</v>
      </c>
      <c r="AE134" s="3">
        <v>26.75</v>
      </c>
    </row>
    <row r="135" spans="29:31" x14ac:dyDescent="0.25">
      <c r="AC135" t="s">
        <v>0</v>
      </c>
      <c r="AD135" s="42" t="s">
        <v>262</v>
      </c>
      <c r="AE135" s="3">
        <v>0</v>
      </c>
    </row>
    <row r="136" spans="29:31" x14ac:dyDescent="0.25">
      <c r="AC136" t="s">
        <v>0</v>
      </c>
      <c r="AD136" s="42" t="s">
        <v>263</v>
      </c>
      <c r="AE136" s="3">
        <v>6.7736000000000001</v>
      </c>
    </row>
    <row r="137" spans="29:31" x14ac:dyDescent="0.25">
      <c r="AC137" t="s">
        <v>0</v>
      </c>
      <c r="AD137" s="42" t="s">
        <v>264</v>
      </c>
      <c r="AE137" s="3">
        <v>15.2866</v>
      </c>
    </row>
    <row r="138" spans="29:31" x14ac:dyDescent="0.25">
      <c r="AC138" t="s">
        <v>0</v>
      </c>
      <c r="AD138" s="42" t="s">
        <v>265</v>
      </c>
      <c r="AE138" s="3">
        <v>0</v>
      </c>
    </row>
    <row r="139" spans="29:31" x14ac:dyDescent="0.25">
      <c r="AC139" t="s">
        <v>0</v>
      </c>
      <c r="AD139" s="42" t="s">
        <v>266</v>
      </c>
      <c r="AE139" s="3">
        <v>5.5288000000000004</v>
      </c>
    </row>
    <row r="140" spans="29:31" x14ac:dyDescent="0.25">
      <c r="AC140" t="s">
        <v>0</v>
      </c>
      <c r="AD140" s="42" t="s">
        <v>267</v>
      </c>
      <c r="AE140" s="3">
        <v>20.46</v>
      </c>
    </row>
    <row r="141" spans="29:31" x14ac:dyDescent="0.25">
      <c r="AC141" t="s">
        <v>0</v>
      </c>
      <c r="AD141" s="42" t="s">
        <v>268</v>
      </c>
      <c r="AE141" s="3">
        <v>4.5080999999999998</v>
      </c>
    </row>
    <row r="142" spans="29:31" x14ac:dyDescent="0.25">
      <c r="AC142" t="s">
        <v>0</v>
      </c>
      <c r="AD142" s="42" t="s">
        <v>269</v>
      </c>
      <c r="AE142" s="3">
        <v>6.5614999999999997</v>
      </c>
    </row>
    <row r="143" spans="29:31" x14ac:dyDescent="0.25">
      <c r="AC143" t="s">
        <v>0</v>
      </c>
      <c r="AD143" s="42" t="s">
        <v>270</v>
      </c>
      <c r="AE143" s="3">
        <v>30.243500000000001</v>
      </c>
    </row>
    <row r="144" spans="29:31" x14ac:dyDescent="0.25">
      <c r="AC144" t="s">
        <v>0</v>
      </c>
      <c r="AD144" s="42" t="s">
        <v>271</v>
      </c>
      <c r="AE144" s="3">
        <v>69.811300000000003</v>
      </c>
    </row>
    <row r="145" spans="29:31" x14ac:dyDescent="0.25">
      <c r="AC145" t="s">
        <v>0</v>
      </c>
      <c r="AD145" s="42" t="s">
        <v>272</v>
      </c>
      <c r="AE145" s="3">
        <v>26.55</v>
      </c>
    </row>
    <row r="146" spans="29:31" x14ac:dyDescent="0.25">
      <c r="AC146" t="s">
        <v>0</v>
      </c>
      <c r="AD146" s="42" t="s">
        <v>878</v>
      </c>
      <c r="AE146" s="3">
        <v>0</v>
      </c>
    </row>
    <row r="147" spans="29:31" x14ac:dyDescent="0.25">
      <c r="AC147" t="s">
        <v>0</v>
      </c>
      <c r="AD147" s="42" t="s">
        <v>273</v>
      </c>
      <c r="AE147" s="3">
        <v>5.5288000000000004</v>
      </c>
    </row>
    <row r="148" spans="29:31" x14ac:dyDescent="0.25">
      <c r="AC148" t="s">
        <v>0</v>
      </c>
      <c r="AD148" s="42" t="s">
        <v>274</v>
      </c>
      <c r="AE148" s="3">
        <v>17.690000000000001</v>
      </c>
    </row>
    <row r="149" spans="29:31" x14ac:dyDescent="0.25">
      <c r="AC149" t="s">
        <v>0</v>
      </c>
      <c r="AD149" s="42" t="s">
        <v>275</v>
      </c>
      <c r="AE149" s="3">
        <v>50</v>
      </c>
    </row>
    <row r="150" spans="29:31" x14ac:dyDescent="0.25">
      <c r="AC150" t="s">
        <v>0</v>
      </c>
      <c r="AD150" s="42" t="s">
        <v>276</v>
      </c>
      <c r="AE150" s="3">
        <v>19.5</v>
      </c>
    </row>
    <row r="151" spans="29:31" x14ac:dyDescent="0.25">
      <c r="AC151" t="s">
        <v>0</v>
      </c>
      <c r="AD151" s="42" t="s">
        <v>277</v>
      </c>
      <c r="AE151" s="3">
        <v>6.2504999999999997</v>
      </c>
    </row>
    <row r="152" spans="29:31" x14ac:dyDescent="0.25">
      <c r="AC152" t="s">
        <v>0</v>
      </c>
      <c r="AD152" s="42" t="s">
        <v>278</v>
      </c>
      <c r="AE152" s="3">
        <v>5.3085000000000004</v>
      </c>
    </row>
    <row r="153" spans="29:31" x14ac:dyDescent="0.25">
      <c r="AC153" t="s">
        <v>0</v>
      </c>
      <c r="AD153" s="42" t="s">
        <v>279</v>
      </c>
      <c r="AE153" s="3">
        <v>5.6162000000000001</v>
      </c>
    </row>
    <row r="154" spans="29:31" x14ac:dyDescent="0.25">
      <c r="AC154" t="s">
        <v>0</v>
      </c>
      <c r="AD154" s="42" t="s">
        <v>280</v>
      </c>
      <c r="AE154" s="3">
        <v>17.32</v>
      </c>
    </row>
    <row r="155" spans="29:31" x14ac:dyDescent="0.25">
      <c r="AC155" t="s">
        <v>0</v>
      </c>
      <c r="AD155" s="42" t="s">
        <v>281</v>
      </c>
      <c r="AE155" s="3">
        <v>5.5167999999999999</v>
      </c>
    </row>
    <row r="156" spans="29:31" x14ac:dyDescent="0.25">
      <c r="AC156" t="s">
        <v>0</v>
      </c>
      <c r="AD156" s="42" t="s">
        <v>282</v>
      </c>
      <c r="AE156" s="3">
        <v>4.6859999999999999</v>
      </c>
    </row>
    <row r="157" spans="29:31" x14ac:dyDescent="0.25">
      <c r="AC157" t="s">
        <v>0</v>
      </c>
      <c r="AD157" s="42" t="s">
        <v>283</v>
      </c>
      <c r="AE157" s="3">
        <v>5.6162000000000001</v>
      </c>
    </row>
    <row r="158" spans="29:31" x14ac:dyDescent="0.25">
      <c r="AC158" t="s">
        <v>0</v>
      </c>
      <c r="AD158" s="42" t="s">
        <v>284</v>
      </c>
      <c r="AE158" s="3">
        <v>13.5588</v>
      </c>
    </row>
    <row r="159" spans="29:31" x14ac:dyDescent="0.25">
      <c r="AC159" t="s">
        <v>0</v>
      </c>
      <c r="AD159" s="42" t="s">
        <v>285</v>
      </c>
      <c r="AE159" s="3">
        <v>0</v>
      </c>
    </row>
    <row r="160" spans="29:31" x14ac:dyDescent="0.25">
      <c r="AC160" t="s">
        <v>0</v>
      </c>
      <c r="AD160" s="42" t="s">
        <v>877</v>
      </c>
      <c r="AE160" s="3">
        <v>28</v>
      </c>
    </row>
    <row r="161" spans="29:31" x14ac:dyDescent="0.25">
      <c r="AC161" t="s">
        <v>0</v>
      </c>
      <c r="AD161" s="42" t="s">
        <v>286</v>
      </c>
      <c r="AE161" s="3">
        <v>4.7453000000000003</v>
      </c>
    </row>
    <row r="162" spans="29:31" x14ac:dyDescent="0.25">
      <c r="AC162" t="s">
        <v>0</v>
      </c>
      <c r="AD162" s="42" t="s">
        <v>287</v>
      </c>
      <c r="AE162" s="3">
        <v>6.7986000000000004</v>
      </c>
    </row>
    <row r="163" spans="29:31" x14ac:dyDescent="0.25">
      <c r="AC163" t="s">
        <v>0</v>
      </c>
      <c r="AD163" s="42" t="s">
        <v>288</v>
      </c>
      <c r="AE163" s="3">
        <v>4.6414999999999997</v>
      </c>
    </row>
    <row r="164" spans="29:31" x14ac:dyDescent="0.25">
      <c r="AC164" t="s">
        <v>0</v>
      </c>
      <c r="AD164" s="42" t="s">
        <v>289</v>
      </c>
      <c r="AE164" s="3">
        <v>6.6948999999999996</v>
      </c>
    </row>
    <row r="165" spans="29:31" x14ac:dyDescent="0.25">
      <c r="AC165" t="s">
        <v>0</v>
      </c>
      <c r="AD165" s="42" t="s">
        <v>884</v>
      </c>
      <c r="AE165" s="3">
        <v>4.75</v>
      </c>
    </row>
    <row r="166" spans="29:31" x14ac:dyDescent="0.25">
      <c r="AC166" t="s">
        <v>0</v>
      </c>
      <c r="AD166" s="42" t="s">
        <v>880</v>
      </c>
      <c r="AE166" s="3">
        <v>7</v>
      </c>
    </row>
    <row r="167" spans="29:31" x14ac:dyDescent="0.25">
      <c r="AC167" t="s">
        <v>0</v>
      </c>
      <c r="AD167" s="42" t="s">
        <v>290</v>
      </c>
      <c r="AE167" s="3">
        <v>17.946100000000001</v>
      </c>
    </row>
    <row r="168" spans="29:31" x14ac:dyDescent="0.25">
      <c r="AC168" t="s">
        <v>0</v>
      </c>
      <c r="AD168" s="42" t="s">
        <v>291</v>
      </c>
      <c r="AE168" s="3">
        <v>17.946100000000001</v>
      </c>
    </row>
    <row r="169" spans="29:31" x14ac:dyDescent="0.25">
      <c r="AC169" t="s">
        <v>0</v>
      </c>
      <c r="AD169" s="42" t="s">
        <v>292</v>
      </c>
      <c r="AE169" s="3">
        <v>18.243500000000001</v>
      </c>
    </row>
    <row r="170" spans="29:31" x14ac:dyDescent="0.25">
      <c r="AC170" t="s">
        <v>0</v>
      </c>
      <c r="AD170" s="42" t="s">
        <v>293</v>
      </c>
      <c r="AE170" s="3">
        <v>12.3294</v>
      </c>
    </row>
    <row r="171" spans="29:31" x14ac:dyDescent="0.25">
      <c r="AC171" t="s">
        <v>0</v>
      </c>
      <c r="AD171" s="42" t="s">
        <v>294</v>
      </c>
      <c r="AE171" s="3">
        <v>18.243500000000001</v>
      </c>
    </row>
    <row r="172" spans="29:31" x14ac:dyDescent="0.25">
      <c r="AC172" t="s">
        <v>0</v>
      </c>
      <c r="AD172" s="42" t="s">
        <v>295</v>
      </c>
      <c r="AE172" s="3">
        <v>17</v>
      </c>
    </row>
    <row r="173" spans="29:31" x14ac:dyDescent="0.25">
      <c r="AC173" t="s">
        <v>0</v>
      </c>
      <c r="AD173" s="42" t="s">
        <v>296</v>
      </c>
      <c r="AE173" s="3">
        <v>15.8866</v>
      </c>
    </row>
    <row r="174" spans="29:31" x14ac:dyDescent="0.25">
      <c r="AC174" t="s">
        <v>1</v>
      </c>
      <c r="AD174" s="42" t="s">
        <v>407</v>
      </c>
      <c r="AE174" s="3">
        <v>613.5</v>
      </c>
    </row>
    <row r="175" spans="29:31" x14ac:dyDescent="0.25">
      <c r="AC175" t="s">
        <v>1</v>
      </c>
      <c r="AD175" s="42" t="s">
        <v>408</v>
      </c>
      <c r="AE175" s="3">
        <v>6.88</v>
      </c>
    </row>
    <row r="176" spans="29:31" x14ac:dyDescent="0.25">
      <c r="AC176" t="s">
        <v>1</v>
      </c>
      <c r="AD176" s="42" t="s">
        <v>409</v>
      </c>
      <c r="AE176" s="3">
        <v>271.69</v>
      </c>
    </row>
    <row r="177" spans="29:31" x14ac:dyDescent="0.25">
      <c r="AC177" t="s">
        <v>1</v>
      </c>
      <c r="AD177" s="42" t="s">
        <v>410</v>
      </c>
      <c r="AE177" s="3">
        <v>184.14</v>
      </c>
    </row>
    <row r="178" spans="29:31" x14ac:dyDescent="0.25">
      <c r="AC178" t="s">
        <v>1</v>
      </c>
      <c r="AD178" s="42" t="s">
        <v>411</v>
      </c>
      <c r="AE178" s="3">
        <v>166.97</v>
      </c>
    </row>
    <row r="179" spans="29:31" x14ac:dyDescent="0.25">
      <c r="AC179" t="s">
        <v>1</v>
      </c>
      <c r="AD179" s="42" t="s">
        <v>412</v>
      </c>
      <c r="AE179" s="3">
        <v>139.63999999999999</v>
      </c>
    </row>
    <row r="180" spans="29:31" x14ac:dyDescent="0.25">
      <c r="AC180" t="s">
        <v>1</v>
      </c>
      <c r="AD180" s="42" t="s">
        <v>413</v>
      </c>
      <c r="AE180" s="3">
        <v>175.97</v>
      </c>
    </row>
    <row r="181" spans="29:31" x14ac:dyDescent="0.25">
      <c r="AC181" t="s">
        <v>1</v>
      </c>
      <c r="AD181" s="42" t="s">
        <v>414</v>
      </c>
      <c r="AE181" s="3">
        <v>175.97</v>
      </c>
    </row>
    <row r="182" spans="29:31" x14ac:dyDescent="0.25">
      <c r="AC182" t="s">
        <v>1</v>
      </c>
      <c r="AD182" s="42" t="s">
        <v>415</v>
      </c>
      <c r="AE182" s="3">
        <v>175.97</v>
      </c>
    </row>
    <row r="183" spans="29:31" x14ac:dyDescent="0.25">
      <c r="AC183" t="s">
        <v>1</v>
      </c>
      <c r="AD183" s="42" t="s">
        <v>416</v>
      </c>
      <c r="AE183" s="3">
        <v>124.58</v>
      </c>
    </row>
    <row r="184" spans="29:31" x14ac:dyDescent="0.25">
      <c r="AC184" t="s">
        <v>1</v>
      </c>
      <c r="AD184" s="42" t="s">
        <v>417</v>
      </c>
      <c r="AE184" s="3">
        <v>19.98</v>
      </c>
    </row>
    <row r="185" spans="29:31" x14ac:dyDescent="0.25">
      <c r="AC185" t="s">
        <v>1</v>
      </c>
      <c r="AD185" s="42" t="s">
        <v>418</v>
      </c>
      <c r="AE185" s="3">
        <v>65</v>
      </c>
    </row>
    <row r="186" spans="29:31" x14ac:dyDescent="0.25">
      <c r="AC186" t="s">
        <v>1</v>
      </c>
      <c r="AD186" s="42" t="s">
        <v>419</v>
      </c>
      <c r="AE186" s="3">
        <v>65</v>
      </c>
    </row>
    <row r="187" spans="29:31" x14ac:dyDescent="0.25">
      <c r="AC187" t="s">
        <v>1</v>
      </c>
      <c r="AD187" s="42" t="s">
        <v>420</v>
      </c>
      <c r="AE187" s="3">
        <v>65</v>
      </c>
    </row>
    <row r="188" spans="29:31" x14ac:dyDescent="0.25">
      <c r="AC188" t="s">
        <v>1</v>
      </c>
      <c r="AD188" s="42" t="s">
        <v>421</v>
      </c>
      <c r="AE188" s="3">
        <v>65</v>
      </c>
    </row>
    <row r="189" spans="29:31" x14ac:dyDescent="0.25">
      <c r="AC189" t="s">
        <v>1</v>
      </c>
      <c r="AD189" s="42" t="s">
        <v>422</v>
      </c>
      <c r="AE189" s="3">
        <v>13.82</v>
      </c>
    </row>
    <row r="190" spans="29:31" x14ac:dyDescent="0.25">
      <c r="AC190" t="s">
        <v>1</v>
      </c>
      <c r="AD190" s="42" t="s">
        <v>423</v>
      </c>
      <c r="AE190" s="3">
        <v>6.88</v>
      </c>
    </row>
    <row r="191" spans="29:31" x14ac:dyDescent="0.25">
      <c r="AC191" t="s">
        <v>1</v>
      </c>
      <c r="AD191" s="42" t="s">
        <v>424</v>
      </c>
      <c r="AE191" s="3">
        <v>65</v>
      </c>
    </row>
    <row r="192" spans="29:31" x14ac:dyDescent="0.25">
      <c r="AC192" t="s">
        <v>1</v>
      </c>
      <c r="AD192" s="42" t="s">
        <v>425</v>
      </c>
      <c r="AE192" s="3">
        <v>65</v>
      </c>
    </row>
    <row r="193" spans="29:31" x14ac:dyDescent="0.25">
      <c r="AC193" t="s">
        <v>1</v>
      </c>
      <c r="AD193" s="42" t="s">
        <v>426</v>
      </c>
      <c r="AE193" s="3">
        <v>16.66</v>
      </c>
    </row>
    <row r="194" spans="29:31" x14ac:dyDescent="0.25">
      <c r="AC194" t="s">
        <v>1</v>
      </c>
      <c r="AD194" s="42" t="s">
        <v>427</v>
      </c>
      <c r="AE194" s="3">
        <v>16.66</v>
      </c>
    </row>
    <row r="195" spans="29:31" ht="90" x14ac:dyDescent="0.25">
      <c r="AC195" t="s">
        <v>1</v>
      </c>
      <c r="AD195" s="42" t="s">
        <v>885</v>
      </c>
      <c r="AE195" s="3">
        <v>83.35</v>
      </c>
    </row>
    <row r="196" spans="29:31" x14ac:dyDescent="0.25">
      <c r="AC196" t="s">
        <v>1</v>
      </c>
      <c r="AD196" s="42" t="s">
        <v>428</v>
      </c>
      <c r="AE196" s="3">
        <v>65</v>
      </c>
    </row>
    <row r="197" spans="29:31" x14ac:dyDescent="0.25">
      <c r="AC197" t="s">
        <v>1</v>
      </c>
      <c r="AD197" s="42" t="s">
        <v>429</v>
      </c>
      <c r="AE197" s="3">
        <v>288.77</v>
      </c>
    </row>
    <row r="198" spans="29:31" x14ac:dyDescent="0.25">
      <c r="AC198" t="s">
        <v>1</v>
      </c>
      <c r="AD198" s="42" t="s">
        <v>430</v>
      </c>
      <c r="AE198" s="3">
        <v>357.38</v>
      </c>
    </row>
    <row r="199" spans="29:31" x14ac:dyDescent="0.25">
      <c r="AC199" t="s">
        <v>1</v>
      </c>
      <c r="AD199" s="42" t="s">
        <v>431</v>
      </c>
      <c r="AE199" s="3">
        <v>288.77</v>
      </c>
    </row>
    <row r="200" spans="29:31" x14ac:dyDescent="0.25">
      <c r="AC200" t="s">
        <v>1</v>
      </c>
      <c r="AD200" s="42" t="s">
        <v>432</v>
      </c>
      <c r="AE200" s="3">
        <v>743.93</v>
      </c>
    </row>
    <row r="201" spans="29:31" ht="75" x14ac:dyDescent="0.25">
      <c r="AC201" t="s">
        <v>1</v>
      </c>
      <c r="AD201" s="42" t="s">
        <v>886</v>
      </c>
      <c r="AE201" s="3">
        <v>3.55</v>
      </c>
    </row>
    <row r="202" spans="29:31" x14ac:dyDescent="0.25">
      <c r="AC202" t="s">
        <v>1</v>
      </c>
      <c r="AD202" s="42" t="s">
        <v>433</v>
      </c>
      <c r="AE202" s="3">
        <v>10.24</v>
      </c>
    </row>
    <row r="203" spans="29:31" x14ac:dyDescent="0.25">
      <c r="AC203" t="s">
        <v>1</v>
      </c>
      <c r="AD203" s="42" t="s">
        <v>434</v>
      </c>
      <c r="AE203" s="3">
        <v>288.77</v>
      </c>
    </row>
    <row r="204" spans="29:31" x14ac:dyDescent="0.25">
      <c r="AC204" t="s">
        <v>1</v>
      </c>
      <c r="AD204" s="42" t="s">
        <v>435</v>
      </c>
      <c r="AE204" s="3">
        <v>65</v>
      </c>
    </row>
    <row r="205" spans="29:31" x14ac:dyDescent="0.25">
      <c r="AC205" t="s">
        <v>1</v>
      </c>
      <c r="AD205" s="42" t="s">
        <v>436</v>
      </c>
      <c r="AE205" s="3">
        <v>65</v>
      </c>
    </row>
    <row r="206" spans="29:31" x14ac:dyDescent="0.25">
      <c r="AC206" t="s">
        <v>1</v>
      </c>
      <c r="AD206" s="42" t="s">
        <v>437</v>
      </c>
      <c r="AE206" s="3">
        <v>166.97</v>
      </c>
    </row>
    <row r="207" spans="29:31" x14ac:dyDescent="0.25">
      <c r="AC207" t="s">
        <v>1</v>
      </c>
      <c r="AD207" s="42" t="s">
        <v>438</v>
      </c>
      <c r="AE207" s="3">
        <v>65</v>
      </c>
    </row>
    <row r="208" spans="29:31" x14ac:dyDescent="0.25">
      <c r="AC208" t="s">
        <v>1</v>
      </c>
      <c r="AD208" s="42" t="s">
        <v>439</v>
      </c>
      <c r="AE208" s="3">
        <v>152.74</v>
      </c>
    </row>
    <row r="209" spans="29:31" x14ac:dyDescent="0.25">
      <c r="AC209" t="s">
        <v>1</v>
      </c>
      <c r="AD209" s="42" t="s">
        <v>440</v>
      </c>
      <c r="AE209" s="3">
        <v>613.5</v>
      </c>
    </row>
    <row r="210" spans="29:31" x14ac:dyDescent="0.25">
      <c r="AC210" t="s">
        <v>1</v>
      </c>
      <c r="AD210" s="42" t="s">
        <v>441</v>
      </c>
      <c r="AE210" s="3">
        <v>288.77</v>
      </c>
    </row>
    <row r="211" spans="29:31" x14ac:dyDescent="0.25">
      <c r="AC211" t="s">
        <v>1</v>
      </c>
      <c r="AD211" s="42" t="s">
        <v>442</v>
      </c>
      <c r="AE211" s="3">
        <v>184.77</v>
      </c>
    </row>
    <row r="212" spans="29:31" x14ac:dyDescent="0.25">
      <c r="AC212" t="s">
        <v>1</v>
      </c>
      <c r="AD212" s="42" t="s">
        <v>443</v>
      </c>
      <c r="AE212" s="3">
        <v>184.77</v>
      </c>
    </row>
    <row r="213" spans="29:31" x14ac:dyDescent="0.25">
      <c r="AC213" t="s">
        <v>1</v>
      </c>
      <c r="AD213" s="42" t="s">
        <v>444</v>
      </c>
      <c r="AE213" s="3">
        <v>184.77</v>
      </c>
    </row>
    <row r="214" spans="29:31" x14ac:dyDescent="0.25">
      <c r="AC214" t="s">
        <v>1</v>
      </c>
      <c r="AD214" s="42" t="s">
        <v>445</v>
      </c>
      <c r="AE214" s="3">
        <v>271.69</v>
      </c>
    </row>
    <row r="215" spans="29:31" x14ac:dyDescent="0.25">
      <c r="AC215" t="s">
        <v>1</v>
      </c>
      <c r="AD215" s="42" t="s">
        <v>446</v>
      </c>
      <c r="AE215" s="3">
        <v>65</v>
      </c>
    </row>
    <row r="216" spans="29:31" x14ac:dyDescent="0.25">
      <c r="AC216" t="s">
        <v>1</v>
      </c>
      <c r="AD216" s="42" t="s">
        <v>887</v>
      </c>
      <c r="AE216" s="3">
        <v>65</v>
      </c>
    </row>
    <row r="217" spans="29:31" x14ac:dyDescent="0.25">
      <c r="AC217" t="s">
        <v>1</v>
      </c>
      <c r="AD217" s="42" t="s">
        <v>447</v>
      </c>
      <c r="AE217" s="3">
        <v>271.69</v>
      </c>
    </row>
    <row r="218" spans="29:31" x14ac:dyDescent="0.25">
      <c r="AC218" t="s">
        <v>1</v>
      </c>
      <c r="AD218" s="42" t="s">
        <v>448</v>
      </c>
      <c r="AE218" s="3">
        <v>152.74</v>
      </c>
    </row>
    <row r="219" spans="29:31" x14ac:dyDescent="0.25">
      <c r="AC219" t="s">
        <v>1</v>
      </c>
      <c r="AD219" s="42" t="s">
        <v>449</v>
      </c>
      <c r="AE219" s="3">
        <v>271.69</v>
      </c>
    </row>
    <row r="220" spans="29:31" x14ac:dyDescent="0.25">
      <c r="AC220" t="s">
        <v>1</v>
      </c>
      <c r="AD220" s="42" t="s">
        <v>888</v>
      </c>
      <c r="AE220" s="3">
        <v>65</v>
      </c>
    </row>
    <row r="221" spans="29:31" x14ac:dyDescent="0.25">
      <c r="AC221" t="s">
        <v>1</v>
      </c>
      <c r="AD221" s="42" t="s">
        <v>889</v>
      </c>
      <c r="AE221" s="3">
        <v>65</v>
      </c>
    </row>
    <row r="222" spans="29:31" x14ac:dyDescent="0.25">
      <c r="AC222" t="s">
        <v>1</v>
      </c>
      <c r="AD222" s="42" t="s">
        <v>450</v>
      </c>
      <c r="AE222" s="3">
        <v>271.69</v>
      </c>
    </row>
    <row r="223" spans="29:31" x14ac:dyDescent="0.25">
      <c r="AC223" t="s">
        <v>1</v>
      </c>
      <c r="AD223" s="42" t="s">
        <v>451</v>
      </c>
      <c r="AE223" s="3">
        <v>271.69</v>
      </c>
    </row>
    <row r="224" spans="29:31" x14ac:dyDescent="0.25">
      <c r="AC224" t="s">
        <v>1</v>
      </c>
      <c r="AD224" s="42" t="s">
        <v>452</v>
      </c>
      <c r="AE224" s="3">
        <v>175.97</v>
      </c>
    </row>
    <row r="225" spans="29:31" x14ac:dyDescent="0.25">
      <c r="AC225" t="s">
        <v>1</v>
      </c>
      <c r="AD225" s="42" t="s">
        <v>453</v>
      </c>
      <c r="AE225" s="3">
        <v>271.69</v>
      </c>
    </row>
    <row r="226" spans="29:31" x14ac:dyDescent="0.25">
      <c r="AC226" t="s">
        <v>1</v>
      </c>
      <c r="AD226" s="42" t="s">
        <v>454</v>
      </c>
      <c r="AE226" s="3">
        <v>288.77</v>
      </c>
    </row>
    <row r="227" spans="29:31" x14ac:dyDescent="0.25">
      <c r="AC227" t="s">
        <v>1</v>
      </c>
      <c r="AD227" s="42" t="s">
        <v>455</v>
      </c>
      <c r="AE227" s="3">
        <v>271.69</v>
      </c>
    </row>
    <row r="228" spans="29:31" x14ac:dyDescent="0.25">
      <c r="AC228" t="s">
        <v>1</v>
      </c>
      <c r="AD228" s="42" t="s">
        <v>456</v>
      </c>
      <c r="AE228" s="3">
        <v>139.63999999999999</v>
      </c>
    </row>
    <row r="229" spans="29:31" x14ac:dyDescent="0.25">
      <c r="AC229" t="s">
        <v>1</v>
      </c>
      <c r="AD229" s="42" t="s">
        <v>457</v>
      </c>
      <c r="AE229" s="3">
        <v>139.63999999999999</v>
      </c>
    </row>
    <row r="230" spans="29:31" ht="30" x14ac:dyDescent="0.25">
      <c r="AC230" t="s">
        <v>1</v>
      </c>
      <c r="AD230" s="42" t="s">
        <v>458</v>
      </c>
      <c r="AE230" s="3">
        <v>139.63999999999999</v>
      </c>
    </row>
    <row r="231" spans="29:31" x14ac:dyDescent="0.25">
      <c r="AC231" t="s">
        <v>1</v>
      </c>
      <c r="AD231" s="42" t="s">
        <v>459</v>
      </c>
      <c r="AE231" s="3">
        <v>163.37</v>
      </c>
    </row>
    <row r="232" spans="29:31" x14ac:dyDescent="0.25">
      <c r="AC232" t="s">
        <v>1</v>
      </c>
      <c r="AD232" s="42" t="s">
        <v>460</v>
      </c>
      <c r="AE232" s="3">
        <v>163.37</v>
      </c>
    </row>
    <row r="233" spans="29:31" ht="30" x14ac:dyDescent="0.25">
      <c r="AC233" t="s">
        <v>1</v>
      </c>
      <c r="AD233" s="42" t="s">
        <v>890</v>
      </c>
      <c r="AE233" s="3">
        <v>65</v>
      </c>
    </row>
    <row r="234" spans="29:31" x14ac:dyDescent="0.25">
      <c r="AC234" t="s">
        <v>2</v>
      </c>
      <c r="AD234" s="42" t="s">
        <v>842</v>
      </c>
      <c r="AE234" s="3">
        <v>117.6151</v>
      </c>
    </row>
    <row r="235" spans="29:31" x14ac:dyDescent="0.25">
      <c r="AC235" t="s">
        <v>2</v>
      </c>
      <c r="AD235" s="42" t="s">
        <v>755</v>
      </c>
      <c r="AE235" s="3">
        <v>6.2030000000000003</v>
      </c>
    </row>
    <row r="236" spans="29:31" x14ac:dyDescent="0.25">
      <c r="AC236" t="s">
        <v>2</v>
      </c>
      <c r="AD236" s="42" t="s">
        <v>814</v>
      </c>
      <c r="AE236" s="3">
        <v>5.6862000000000004</v>
      </c>
    </row>
    <row r="237" spans="29:31" x14ac:dyDescent="0.25">
      <c r="AC237" t="s">
        <v>2</v>
      </c>
      <c r="AD237" s="42" t="s">
        <v>839</v>
      </c>
      <c r="AE237" s="3">
        <v>14.015599999999999</v>
      </c>
    </row>
    <row r="238" spans="29:31" x14ac:dyDescent="0.25">
      <c r="AC238" t="s">
        <v>2</v>
      </c>
      <c r="AD238" s="42" t="s">
        <v>838</v>
      </c>
      <c r="AE238" s="3">
        <v>8.0660000000000007</v>
      </c>
    </row>
    <row r="239" spans="29:31" x14ac:dyDescent="0.25">
      <c r="AC239" t="s">
        <v>2</v>
      </c>
      <c r="AD239" s="42" t="s">
        <v>843</v>
      </c>
      <c r="AE239" s="3">
        <v>11.3948</v>
      </c>
    </row>
    <row r="240" spans="29:31" x14ac:dyDescent="0.25">
      <c r="AC240" t="s">
        <v>2</v>
      </c>
      <c r="AD240" s="42" t="s">
        <v>778</v>
      </c>
      <c r="AE240" s="3">
        <v>4.1623999999999999</v>
      </c>
    </row>
    <row r="241" spans="29:31" x14ac:dyDescent="0.25">
      <c r="AC241" t="s">
        <v>2</v>
      </c>
      <c r="AD241" s="42" t="s">
        <v>891</v>
      </c>
      <c r="AE241" s="3">
        <v>136.60910000000001</v>
      </c>
    </row>
    <row r="242" spans="29:31" x14ac:dyDescent="0.25">
      <c r="AC242" t="s">
        <v>2</v>
      </c>
      <c r="AD242" s="42" t="s">
        <v>820</v>
      </c>
      <c r="AE242" s="3">
        <v>2.6511999999999998</v>
      </c>
    </row>
    <row r="243" spans="29:31" x14ac:dyDescent="0.25">
      <c r="AC243" t="s">
        <v>2</v>
      </c>
      <c r="AD243" s="42" t="s">
        <v>780</v>
      </c>
      <c r="AE243" s="3">
        <v>26.204000000000001</v>
      </c>
    </row>
    <row r="244" spans="29:31" x14ac:dyDescent="0.25">
      <c r="AC244" t="s">
        <v>2</v>
      </c>
      <c r="AD244" s="42" t="s">
        <v>849</v>
      </c>
      <c r="AE244" s="3">
        <v>11.3948</v>
      </c>
    </row>
    <row r="245" spans="29:31" x14ac:dyDescent="0.25">
      <c r="AC245" t="s">
        <v>2</v>
      </c>
      <c r="AD245" s="42" t="s">
        <v>835</v>
      </c>
      <c r="AE245" s="3">
        <v>8.0660000000000007</v>
      </c>
    </row>
    <row r="246" spans="29:31" x14ac:dyDescent="0.25">
      <c r="AC246" t="s">
        <v>2</v>
      </c>
      <c r="AD246" s="42" t="s">
        <v>808</v>
      </c>
      <c r="AE246" s="3">
        <v>3.9382000000000001</v>
      </c>
    </row>
    <row r="247" spans="29:31" x14ac:dyDescent="0.25">
      <c r="AC247" t="s">
        <v>2</v>
      </c>
      <c r="AD247" s="42" t="s">
        <v>779</v>
      </c>
      <c r="AE247" s="3">
        <v>13.8634</v>
      </c>
    </row>
    <row r="248" spans="29:31" x14ac:dyDescent="0.25">
      <c r="AC248" t="s">
        <v>2</v>
      </c>
      <c r="AD248" s="42" t="s">
        <v>783</v>
      </c>
      <c r="AE248" s="3">
        <v>6.1437999999999997</v>
      </c>
    </row>
    <row r="249" spans="29:31" x14ac:dyDescent="0.25">
      <c r="AC249" t="s">
        <v>2</v>
      </c>
      <c r="AD249" s="42" t="s">
        <v>798</v>
      </c>
      <c r="AE249" s="3">
        <v>54.510800000000003</v>
      </c>
    </row>
    <row r="250" spans="29:31" x14ac:dyDescent="0.25">
      <c r="AC250" t="s">
        <v>2</v>
      </c>
      <c r="AD250" s="42" t="s">
        <v>781</v>
      </c>
      <c r="AE250" s="3">
        <v>23.974299999999999</v>
      </c>
    </row>
    <row r="251" spans="29:31" x14ac:dyDescent="0.25">
      <c r="AC251" t="s">
        <v>2</v>
      </c>
      <c r="AD251" s="42" t="s">
        <v>782</v>
      </c>
      <c r="AE251" s="3">
        <v>23.901700000000002</v>
      </c>
    </row>
    <row r="252" spans="29:31" x14ac:dyDescent="0.25">
      <c r="AC252" t="s">
        <v>2</v>
      </c>
      <c r="AD252" s="42" t="s">
        <v>841</v>
      </c>
      <c r="AE252" s="3">
        <v>12.245200000000001</v>
      </c>
    </row>
    <row r="253" spans="29:31" x14ac:dyDescent="0.25">
      <c r="AC253" t="s">
        <v>2</v>
      </c>
      <c r="AD253" s="42" t="s">
        <v>844</v>
      </c>
      <c r="AE253" s="3">
        <v>11.3948</v>
      </c>
    </row>
    <row r="254" spans="29:31" x14ac:dyDescent="0.25">
      <c r="AC254" t="s">
        <v>2</v>
      </c>
      <c r="AD254" s="42" t="s">
        <v>784</v>
      </c>
      <c r="AE254" s="3">
        <v>8.6053999999999995</v>
      </c>
    </row>
    <row r="255" spans="29:31" x14ac:dyDescent="0.25">
      <c r="AC255" t="s">
        <v>2</v>
      </c>
      <c r="AD255" s="42" t="s">
        <v>785</v>
      </c>
      <c r="AE255" s="3">
        <v>68.484800000000007</v>
      </c>
    </row>
    <row r="256" spans="29:31" x14ac:dyDescent="0.25">
      <c r="AC256" t="s">
        <v>2</v>
      </c>
      <c r="AD256" s="42" t="s">
        <v>837</v>
      </c>
      <c r="AE256" s="3">
        <v>14.617599999999999</v>
      </c>
    </row>
    <row r="257" spans="29:31" x14ac:dyDescent="0.25">
      <c r="AC257" t="s">
        <v>2</v>
      </c>
      <c r="AD257" s="42" t="s">
        <v>786</v>
      </c>
      <c r="AE257" s="3">
        <v>21.851500000000001</v>
      </c>
    </row>
    <row r="258" spans="29:31" x14ac:dyDescent="0.25">
      <c r="AC258" t="s">
        <v>2</v>
      </c>
      <c r="AD258" s="42" t="s">
        <v>787</v>
      </c>
      <c r="AE258" s="3">
        <v>478.49149999999997</v>
      </c>
    </row>
    <row r="259" spans="29:31" x14ac:dyDescent="0.25">
      <c r="AC259" t="s">
        <v>2</v>
      </c>
      <c r="AD259" s="42" t="s">
        <v>892</v>
      </c>
      <c r="AE259" s="3"/>
    </row>
    <row r="260" spans="29:31" x14ac:dyDescent="0.25">
      <c r="AC260" t="s">
        <v>2</v>
      </c>
      <c r="AD260" s="42" t="s">
        <v>789</v>
      </c>
      <c r="AE260" s="3">
        <v>2.3773</v>
      </c>
    </row>
    <row r="261" spans="29:31" x14ac:dyDescent="0.25">
      <c r="AC261" t="s">
        <v>2</v>
      </c>
      <c r="AD261" s="42" t="s">
        <v>790</v>
      </c>
      <c r="AE261" s="3">
        <v>10.991199999999999</v>
      </c>
    </row>
    <row r="262" spans="29:31" x14ac:dyDescent="0.25">
      <c r="AC262" t="s">
        <v>2</v>
      </c>
      <c r="AD262" s="42" t="s">
        <v>791</v>
      </c>
      <c r="AE262" s="3">
        <v>10.4353</v>
      </c>
    </row>
    <row r="263" spans="29:31" x14ac:dyDescent="0.25">
      <c r="AC263" t="s">
        <v>2</v>
      </c>
      <c r="AD263" s="42" t="s">
        <v>792</v>
      </c>
      <c r="AE263" s="3">
        <v>12.527799999999999</v>
      </c>
    </row>
    <row r="264" spans="29:31" x14ac:dyDescent="0.25">
      <c r="AC264" t="s">
        <v>2</v>
      </c>
      <c r="AD264" s="42" t="s">
        <v>793</v>
      </c>
      <c r="AE264" s="3">
        <v>10.9933</v>
      </c>
    </row>
    <row r="265" spans="29:31" x14ac:dyDescent="0.25">
      <c r="AC265" t="s">
        <v>2</v>
      </c>
      <c r="AD265" s="42" t="s">
        <v>794</v>
      </c>
      <c r="AE265" s="3">
        <v>11.968400000000001</v>
      </c>
    </row>
    <row r="266" spans="29:31" x14ac:dyDescent="0.25">
      <c r="AC266" t="s">
        <v>2</v>
      </c>
      <c r="AD266" s="42" t="s">
        <v>795</v>
      </c>
      <c r="AE266" s="3">
        <v>11.8962</v>
      </c>
    </row>
    <row r="267" spans="29:31" x14ac:dyDescent="0.25">
      <c r="AC267" t="s">
        <v>2</v>
      </c>
      <c r="AD267" s="42" t="s">
        <v>796</v>
      </c>
      <c r="AE267" s="3">
        <v>10.994899999999999</v>
      </c>
    </row>
    <row r="268" spans="29:31" x14ac:dyDescent="0.25">
      <c r="AC268" t="s">
        <v>2</v>
      </c>
      <c r="AD268" s="42" t="s">
        <v>797</v>
      </c>
      <c r="AE268" s="3">
        <v>9.4118999999999993</v>
      </c>
    </row>
    <row r="269" spans="29:31" x14ac:dyDescent="0.25">
      <c r="AC269" t="s">
        <v>2</v>
      </c>
      <c r="AD269" s="42" t="s">
        <v>801</v>
      </c>
      <c r="AE269" s="3">
        <v>10.7151</v>
      </c>
    </row>
    <row r="270" spans="29:31" x14ac:dyDescent="0.25">
      <c r="AC270" t="s">
        <v>2</v>
      </c>
      <c r="AD270" s="42" t="s">
        <v>802</v>
      </c>
      <c r="AE270" s="3">
        <v>7.2070999999999996</v>
      </c>
    </row>
    <row r="271" spans="29:31" x14ac:dyDescent="0.25">
      <c r="AC271" t="s">
        <v>2</v>
      </c>
      <c r="AD271" s="42" t="s">
        <v>803</v>
      </c>
      <c r="AE271" s="3">
        <v>29.303000000000001</v>
      </c>
    </row>
    <row r="272" spans="29:31" x14ac:dyDescent="0.25">
      <c r="AC272" t="s">
        <v>2</v>
      </c>
      <c r="AD272" s="42" t="s">
        <v>800</v>
      </c>
      <c r="AE272" s="3">
        <v>27.9998</v>
      </c>
    </row>
    <row r="273" spans="29:31" x14ac:dyDescent="0.25">
      <c r="AC273" t="s">
        <v>2</v>
      </c>
      <c r="AD273" s="42" t="s">
        <v>804</v>
      </c>
      <c r="AE273" s="3">
        <v>5.5805999999999996</v>
      </c>
    </row>
    <row r="274" spans="29:31" x14ac:dyDescent="0.25">
      <c r="AC274" t="s">
        <v>2</v>
      </c>
      <c r="AD274" s="42" t="s">
        <v>856</v>
      </c>
      <c r="AE274" s="3">
        <v>2.5099</v>
      </c>
    </row>
    <row r="275" spans="29:31" x14ac:dyDescent="0.25">
      <c r="AC275" t="s">
        <v>2</v>
      </c>
      <c r="AD275" s="42" t="s">
        <v>845</v>
      </c>
      <c r="AE275" s="3">
        <v>11.3948</v>
      </c>
    </row>
    <row r="276" spans="29:31" x14ac:dyDescent="0.25">
      <c r="AC276" t="s">
        <v>2</v>
      </c>
      <c r="AD276" s="42" t="s">
        <v>806</v>
      </c>
      <c r="AE276" s="3">
        <v>2.3984999999999999</v>
      </c>
    </row>
    <row r="277" spans="29:31" x14ac:dyDescent="0.25">
      <c r="AC277" t="s">
        <v>2</v>
      </c>
      <c r="AD277" s="42" t="s">
        <v>807</v>
      </c>
      <c r="AE277" s="3">
        <v>422.38249999999999</v>
      </c>
    </row>
    <row r="278" spans="29:31" x14ac:dyDescent="0.25">
      <c r="AC278" t="s">
        <v>2</v>
      </c>
      <c r="AD278" s="42" t="s">
        <v>825</v>
      </c>
      <c r="AE278" s="3">
        <v>6.4531000000000001</v>
      </c>
    </row>
    <row r="279" spans="29:31" x14ac:dyDescent="0.25">
      <c r="AC279" t="s">
        <v>2</v>
      </c>
      <c r="AD279" s="42" t="s">
        <v>809</v>
      </c>
      <c r="AE279" s="3">
        <v>23.963200000000001</v>
      </c>
    </row>
    <row r="280" spans="29:31" x14ac:dyDescent="0.25">
      <c r="AC280" t="s">
        <v>2</v>
      </c>
      <c r="AD280" s="42" t="s">
        <v>810</v>
      </c>
      <c r="AE280" s="3">
        <v>13.3024</v>
      </c>
    </row>
    <row r="281" spans="29:31" x14ac:dyDescent="0.25">
      <c r="AC281" t="s">
        <v>2</v>
      </c>
      <c r="AD281" s="42" t="s">
        <v>811</v>
      </c>
      <c r="AE281" s="3">
        <v>7.1513</v>
      </c>
    </row>
    <row r="282" spans="29:31" x14ac:dyDescent="0.25">
      <c r="AC282" t="s">
        <v>2</v>
      </c>
      <c r="AD282" s="42" t="s">
        <v>846</v>
      </c>
      <c r="AE282" s="3">
        <v>11.3948</v>
      </c>
    </row>
    <row r="283" spans="29:31" x14ac:dyDescent="0.25">
      <c r="AC283" t="s">
        <v>2</v>
      </c>
      <c r="AD283" s="42" t="s">
        <v>812</v>
      </c>
      <c r="AE283" s="3">
        <v>13.842700000000001</v>
      </c>
    </row>
    <row r="284" spans="29:31" x14ac:dyDescent="0.25">
      <c r="AC284" t="s">
        <v>2</v>
      </c>
      <c r="AD284" s="42" t="s">
        <v>813</v>
      </c>
      <c r="AE284" s="3">
        <v>41.729300000000002</v>
      </c>
    </row>
    <row r="285" spans="29:31" x14ac:dyDescent="0.25">
      <c r="AC285" t="s">
        <v>2</v>
      </c>
      <c r="AD285" s="42" t="s">
        <v>893</v>
      </c>
      <c r="AE285" s="3">
        <v>5.44</v>
      </c>
    </row>
    <row r="286" spans="29:31" x14ac:dyDescent="0.25">
      <c r="AC286" t="s">
        <v>2</v>
      </c>
      <c r="AD286" s="42" t="s">
        <v>815</v>
      </c>
      <c r="AE286" s="3">
        <v>6.3217999999999996</v>
      </c>
    </row>
    <row r="287" spans="29:31" x14ac:dyDescent="0.25">
      <c r="AC287" t="s">
        <v>2</v>
      </c>
      <c r="AD287" s="42" t="s">
        <v>831</v>
      </c>
      <c r="AE287" s="3">
        <v>7.6345999999999998</v>
      </c>
    </row>
    <row r="288" spans="29:31" x14ac:dyDescent="0.25">
      <c r="AC288" t="s">
        <v>2</v>
      </c>
      <c r="AD288" s="42" t="s">
        <v>819</v>
      </c>
      <c r="AE288" s="3">
        <v>25.660299999999999</v>
      </c>
    </row>
    <row r="289" spans="29:31" x14ac:dyDescent="0.25">
      <c r="AC289" t="s">
        <v>2</v>
      </c>
      <c r="AD289" s="42" t="s">
        <v>818</v>
      </c>
      <c r="AE289" s="3">
        <v>2.6968999999999999</v>
      </c>
    </row>
    <row r="290" spans="29:31" x14ac:dyDescent="0.25">
      <c r="AC290" t="s">
        <v>2</v>
      </c>
      <c r="AD290" s="42" t="s">
        <v>817</v>
      </c>
      <c r="AE290" s="3">
        <v>17.015000000000001</v>
      </c>
    </row>
    <row r="291" spans="29:31" x14ac:dyDescent="0.25">
      <c r="AC291" t="s">
        <v>2</v>
      </c>
      <c r="AD291" s="42" t="s">
        <v>805</v>
      </c>
      <c r="AE291" s="3">
        <v>20.5092</v>
      </c>
    </row>
    <row r="292" spans="29:31" x14ac:dyDescent="0.25">
      <c r="AC292" t="s">
        <v>2</v>
      </c>
      <c r="AD292" s="42" t="s">
        <v>816</v>
      </c>
      <c r="AE292" s="3">
        <v>20.2378</v>
      </c>
    </row>
    <row r="293" spans="29:31" x14ac:dyDescent="0.25">
      <c r="AC293" t="s">
        <v>2</v>
      </c>
      <c r="AD293" s="42" t="s">
        <v>840</v>
      </c>
      <c r="AE293" s="3">
        <v>16.902799999999999</v>
      </c>
    </row>
    <row r="294" spans="29:31" x14ac:dyDescent="0.25">
      <c r="AC294" t="s">
        <v>2</v>
      </c>
      <c r="AD294" s="42" t="s">
        <v>821</v>
      </c>
      <c r="AE294" s="3">
        <v>22.070900000000002</v>
      </c>
    </row>
    <row r="295" spans="29:31" x14ac:dyDescent="0.25">
      <c r="AC295" t="s">
        <v>2</v>
      </c>
      <c r="AD295" s="42" t="s">
        <v>851</v>
      </c>
      <c r="AE295" s="3">
        <v>11.3948</v>
      </c>
    </row>
    <row r="296" spans="29:31" x14ac:dyDescent="0.25">
      <c r="AC296" t="s">
        <v>2</v>
      </c>
      <c r="AD296" s="42" t="s">
        <v>850</v>
      </c>
      <c r="AE296" s="3">
        <v>11.3948</v>
      </c>
    </row>
    <row r="297" spans="29:31" x14ac:dyDescent="0.25">
      <c r="AC297" t="s">
        <v>2</v>
      </c>
      <c r="AD297" s="42" t="s">
        <v>894</v>
      </c>
      <c r="AE297" s="3">
        <v>13.68</v>
      </c>
    </row>
    <row r="298" spans="29:31" x14ac:dyDescent="0.25">
      <c r="AC298" t="s">
        <v>2</v>
      </c>
      <c r="AD298" s="42" t="s">
        <v>847</v>
      </c>
      <c r="AE298" s="3">
        <v>11.3948</v>
      </c>
    </row>
    <row r="299" spans="29:31" x14ac:dyDescent="0.25">
      <c r="AC299" t="s">
        <v>2</v>
      </c>
      <c r="AD299" s="42" t="s">
        <v>848</v>
      </c>
      <c r="AE299" s="3">
        <v>11.3948</v>
      </c>
    </row>
    <row r="300" spans="29:31" x14ac:dyDescent="0.25">
      <c r="AC300" t="s">
        <v>2</v>
      </c>
      <c r="AD300" s="42" t="s">
        <v>799</v>
      </c>
      <c r="AE300" s="3">
        <v>7.2070999999999996</v>
      </c>
    </row>
    <row r="301" spans="29:31" x14ac:dyDescent="0.25">
      <c r="AC301" t="s">
        <v>2</v>
      </c>
      <c r="AD301" s="42" t="s">
        <v>836</v>
      </c>
      <c r="AE301" s="3">
        <v>16.0656</v>
      </c>
    </row>
    <row r="302" spans="29:31" x14ac:dyDescent="0.25">
      <c r="AC302" t="s">
        <v>2</v>
      </c>
      <c r="AD302" s="42" t="s">
        <v>826</v>
      </c>
      <c r="AE302" s="3">
        <v>19.695499999999999</v>
      </c>
    </row>
    <row r="303" spans="29:31" x14ac:dyDescent="0.25">
      <c r="AC303" t="s">
        <v>2</v>
      </c>
      <c r="AD303" s="42" t="s">
        <v>822</v>
      </c>
      <c r="AE303" s="3">
        <v>322.64120000000003</v>
      </c>
    </row>
    <row r="304" spans="29:31" x14ac:dyDescent="0.25">
      <c r="AC304" t="s">
        <v>2</v>
      </c>
      <c r="AD304" s="42" t="s">
        <v>737</v>
      </c>
      <c r="AE304" s="3">
        <v>11.3948</v>
      </c>
    </row>
    <row r="305" spans="29:31" x14ac:dyDescent="0.25">
      <c r="AC305" t="s">
        <v>2</v>
      </c>
      <c r="AD305" s="42" t="s">
        <v>823</v>
      </c>
      <c r="AE305" s="3">
        <v>4.1436000000000002</v>
      </c>
    </row>
    <row r="306" spans="29:31" x14ac:dyDescent="0.25">
      <c r="AC306" t="s">
        <v>2</v>
      </c>
      <c r="AD306" s="42" t="s">
        <v>861</v>
      </c>
      <c r="AE306" s="3">
        <v>5.21</v>
      </c>
    </row>
    <row r="307" spans="29:31" x14ac:dyDescent="0.25">
      <c r="AC307" t="s">
        <v>2</v>
      </c>
      <c r="AD307" s="42" t="s">
        <v>727</v>
      </c>
      <c r="AE307" s="3">
        <v>2.59</v>
      </c>
    </row>
    <row r="308" spans="29:31" x14ac:dyDescent="0.25">
      <c r="AC308" t="s">
        <v>2</v>
      </c>
      <c r="AD308" s="42" t="s">
        <v>824</v>
      </c>
      <c r="AE308" s="3">
        <v>4.4292999999999996</v>
      </c>
    </row>
    <row r="309" spans="29:31" x14ac:dyDescent="0.25">
      <c r="AC309" t="s">
        <v>2</v>
      </c>
      <c r="AD309" s="42" t="s">
        <v>828</v>
      </c>
      <c r="AE309" s="3">
        <v>69.471299999999999</v>
      </c>
    </row>
    <row r="310" spans="29:31" x14ac:dyDescent="0.25">
      <c r="AC310" t="s">
        <v>2</v>
      </c>
      <c r="AD310" s="42" t="s">
        <v>829</v>
      </c>
      <c r="AE310" s="3">
        <v>2.7982</v>
      </c>
    </row>
    <row r="311" spans="29:31" x14ac:dyDescent="0.25">
      <c r="AC311" t="s">
        <v>2</v>
      </c>
      <c r="AD311" s="42" t="s">
        <v>830</v>
      </c>
      <c r="AE311" s="3">
        <v>17.990600000000001</v>
      </c>
    </row>
    <row r="312" spans="29:31" x14ac:dyDescent="0.25">
      <c r="AC312" t="s">
        <v>2</v>
      </c>
      <c r="AD312" s="42" t="s">
        <v>788</v>
      </c>
      <c r="AE312" s="3">
        <v>69.044799999999995</v>
      </c>
    </row>
    <row r="313" spans="29:31" x14ac:dyDescent="0.25">
      <c r="AC313" t="s">
        <v>2</v>
      </c>
      <c r="AD313" s="42" t="s">
        <v>895</v>
      </c>
      <c r="AE313" s="3">
        <v>2.7</v>
      </c>
    </row>
    <row r="314" spans="29:31" x14ac:dyDescent="0.25">
      <c r="AC314" t="s">
        <v>2</v>
      </c>
      <c r="AD314" s="42" t="s">
        <v>896</v>
      </c>
      <c r="AE314" s="3">
        <v>0</v>
      </c>
    </row>
    <row r="315" spans="29:31" x14ac:dyDescent="0.25">
      <c r="AC315" t="s">
        <v>2</v>
      </c>
      <c r="AD315" s="42" t="s">
        <v>832</v>
      </c>
      <c r="AE315" s="3">
        <v>3.1606999999999998</v>
      </c>
    </row>
    <row r="316" spans="29:31" x14ac:dyDescent="0.25">
      <c r="AC316" t="s">
        <v>2</v>
      </c>
      <c r="AD316" s="42" t="s">
        <v>897</v>
      </c>
      <c r="AE316" s="3">
        <v>0</v>
      </c>
    </row>
    <row r="317" spans="29:31" x14ac:dyDescent="0.25">
      <c r="AC317" t="s">
        <v>2</v>
      </c>
      <c r="AD317" s="42" t="s">
        <v>898</v>
      </c>
      <c r="AE317" s="3">
        <v>28.39</v>
      </c>
    </row>
    <row r="318" spans="29:31" x14ac:dyDescent="0.25">
      <c r="AC318" t="s">
        <v>2</v>
      </c>
      <c r="AD318" s="42" t="s">
        <v>827</v>
      </c>
      <c r="AE318" s="3">
        <v>13.3514</v>
      </c>
    </row>
    <row r="319" spans="29:31" x14ac:dyDescent="0.25">
      <c r="AC319" t="s">
        <v>2</v>
      </c>
      <c r="AD319" s="42" t="s">
        <v>833</v>
      </c>
      <c r="AE319" s="3">
        <v>9.5277999999999992</v>
      </c>
    </row>
    <row r="320" spans="29:31" x14ac:dyDescent="0.25">
      <c r="AC320" t="s">
        <v>2</v>
      </c>
      <c r="AD320" s="42" t="s">
        <v>899</v>
      </c>
      <c r="AE320" s="3">
        <v>0</v>
      </c>
    </row>
    <row r="321" spans="29:31" x14ac:dyDescent="0.25">
      <c r="AC321" t="s">
        <v>2</v>
      </c>
      <c r="AD321" s="42" t="s">
        <v>834</v>
      </c>
      <c r="AE321" s="3">
        <v>11.933400000000001</v>
      </c>
    </row>
    <row r="322" spans="29:31" x14ac:dyDescent="0.25">
      <c r="AC322" t="s">
        <v>859</v>
      </c>
      <c r="AD322" s="42" t="s">
        <v>530</v>
      </c>
      <c r="AE322" s="3">
        <v>8.7024000000000008</v>
      </c>
    </row>
    <row r="323" spans="29:31" x14ac:dyDescent="0.25">
      <c r="AC323" t="s">
        <v>859</v>
      </c>
      <c r="AD323" s="42" t="s">
        <v>531</v>
      </c>
      <c r="AE323" s="3">
        <v>9.4440000000000008</v>
      </c>
    </row>
    <row r="324" spans="29:31" x14ac:dyDescent="0.25">
      <c r="AC324" t="s">
        <v>859</v>
      </c>
      <c r="AD324" s="42" t="s">
        <v>532</v>
      </c>
      <c r="AE324" s="3">
        <v>6.54</v>
      </c>
    </row>
    <row r="325" spans="29:31" x14ac:dyDescent="0.25">
      <c r="AC325" t="s">
        <v>859</v>
      </c>
      <c r="AD325" s="42" t="s">
        <v>533</v>
      </c>
      <c r="AE325" s="3">
        <v>6.7607999999999997</v>
      </c>
    </row>
    <row r="326" spans="29:31" x14ac:dyDescent="0.25">
      <c r="AC326" t="s">
        <v>859</v>
      </c>
      <c r="AD326" s="42" t="s">
        <v>534</v>
      </c>
      <c r="AE326" s="3">
        <v>6.1538000000000004</v>
      </c>
    </row>
    <row r="327" spans="29:31" x14ac:dyDescent="0.25">
      <c r="AC327" t="s">
        <v>859</v>
      </c>
      <c r="AD327" s="42" t="s">
        <v>535</v>
      </c>
      <c r="AE327" s="3">
        <v>6.7392000000000003</v>
      </c>
    </row>
    <row r="328" spans="29:31" x14ac:dyDescent="0.25">
      <c r="AC328" t="s">
        <v>859</v>
      </c>
      <c r="AD328" s="42" t="s">
        <v>536</v>
      </c>
      <c r="AE328" s="3">
        <v>14.3779</v>
      </c>
    </row>
    <row r="329" spans="29:31" x14ac:dyDescent="0.25">
      <c r="AC329" t="s">
        <v>859</v>
      </c>
      <c r="AD329" s="42" t="s">
        <v>537</v>
      </c>
      <c r="AE329" s="3">
        <v>6.54</v>
      </c>
    </row>
    <row r="330" spans="29:31" x14ac:dyDescent="0.25">
      <c r="AC330" t="s">
        <v>859</v>
      </c>
      <c r="AD330" s="42" t="s">
        <v>538</v>
      </c>
      <c r="AE330" s="3">
        <v>9.9460999999999995</v>
      </c>
    </row>
    <row r="331" spans="29:31" x14ac:dyDescent="0.25">
      <c r="AC331" t="s">
        <v>859</v>
      </c>
      <c r="AD331" s="42" t="s">
        <v>539</v>
      </c>
      <c r="AE331" s="3">
        <v>6.54</v>
      </c>
    </row>
    <row r="332" spans="29:31" x14ac:dyDescent="0.25">
      <c r="AC332" t="s">
        <v>859</v>
      </c>
      <c r="AD332" s="42" t="s">
        <v>664</v>
      </c>
      <c r="AE332" s="3">
        <v>212.4</v>
      </c>
    </row>
    <row r="333" spans="29:31" x14ac:dyDescent="0.25">
      <c r="AC333" t="s">
        <v>859</v>
      </c>
      <c r="AD333" s="42" t="s">
        <v>540</v>
      </c>
      <c r="AE333" s="3">
        <v>9.9757999999999996</v>
      </c>
    </row>
    <row r="334" spans="29:31" x14ac:dyDescent="0.25">
      <c r="AC334" t="s">
        <v>859</v>
      </c>
      <c r="AD334" s="42" t="s">
        <v>541</v>
      </c>
      <c r="AE334" s="3">
        <v>6.7055999999999996</v>
      </c>
    </row>
    <row r="335" spans="29:31" x14ac:dyDescent="0.25">
      <c r="AC335" t="s">
        <v>859</v>
      </c>
      <c r="AD335" s="42" t="s">
        <v>542</v>
      </c>
      <c r="AE335" s="3">
        <v>6.54</v>
      </c>
    </row>
    <row r="336" spans="29:31" x14ac:dyDescent="0.25">
      <c r="AC336" t="s">
        <v>859</v>
      </c>
      <c r="AD336" s="42" t="s">
        <v>543</v>
      </c>
      <c r="AE336" s="3">
        <v>7.9047999999999998</v>
      </c>
    </row>
    <row r="337" spans="29:31" x14ac:dyDescent="0.25">
      <c r="AC337" t="s">
        <v>859</v>
      </c>
      <c r="AD337" s="42" t="s">
        <v>544</v>
      </c>
      <c r="AE337" s="3">
        <v>6.54</v>
      </c>
    </row>
    <row r="338" spans="29:31" x14ac:dyDescent="0.25">
      <c r="AC338" t="s">
        <v>859</v>
      </c>
      <c r="AD338" s="42" t="s">
        <v>545</v>
      </c>
      <c r="AE338" s="3">
        <v>9.9009999999999998</v>
      </c>
    </row>
    <row r="339" spans="29:31" x14ac:dyDescent="0.25">
      <c r="AC339" t="s">
        <v>859</v>
      </c>
      <c r="AD339" s="42" t="s">
        <v>546</v>
      </c>
      <c r="AE339" s="3">
        <v>9.4481000000000002</v>
      </c>
    </row>
    <row r="340" spans="29:31" x14ac:dyDescent="0.25">
      <c r="AC340" t="s">
        <v>859</v>
      </c>
      <c r="AD340" s="42" t="s">
        <v>547</v>
      </c>
      <c r="AE340" s="3">
        <v>6.54</v>
      </c>
    </row>
    <row r="341" spans="29:31" x14ac:dyDescent="0.25">
      <c r="AC341" t="s">
        <v>859</v>
      </c>
      <c r="AD341" s="42" t="s">
        <v>548</v>
      </c>
      <c r="AE341" s="3">
        <v>7.5384000000000002</v>
      </c>
    </row>
    <row r="342" spans="29:31" x14ac:dyDescent="0.25">
      <c r="AC342" t="s">
        <v>859</v>
      </c>
      <c r="AD342" s="42" t="s">
        <v>549</v>
      </c>
      <c r="AE342" s="3">
        <v>10.686500000000001</v>
      </c>
    </row>
    <row r="343" spans="29:31" x14ac:dyDescent="0.25">
      <c r="AC343" t="s">
        <v>859</v>
      </c>
      <c r="AD343" s="42" t="s">
        <v>550</v>
      </c>
      <c r="AE343" s="3">
        <v>6.6689999999999996</v>
      </c>
    </row>
    <row r="344" spans="29:31" x14ac:dyDescent="0.25">
      <c r="AC344" t="s">
        <v>859</v>
      </c>
      <c r="AD344" s="42" t="s">
        <v>551</v>
      </c>
      <c r="AE344" s="3">
        <v>6.54</v>
      </c>
    </row>
    <row r="345" spans="29:31" x14ac:dyDescent="0.25">
      <c r="AC345" t="s">
        <v>859</v>
      </c>
      <c r="AD345" s="42" t="s">
        <v>552</v>
      </c>
      <c r="AE345" s="3">
        <v>8.6616</v>
      </c>
    </row>
    <row r="346" spans="29:31" x14ac:dyDescent="0.25">
      <c r="AC346" t="s">
        <v>859</v>
      </c>
      <c r="AD346" s="42" t="s">
        <v>553</v>
      </c>
      <c r="AE346" s="3">
        <v>10.097</v>
      </c>
    </row>
    <row r="347" spans="29:31" x14ac:dyDescent="0.25">
      <c r="AC347" t="s">
        <v>859</v>
      </c>
      <c r="AD347" s="42" t="s">
        <v>554</v>
      </c>
      <c r="AE347" s="3">
        <v>10.441700000000001</v>
      </c>
    </row>
    <row r="348" spans="29:31" x14ac:dyDescent="0.25">
      <c r="AC348" t="s">
        <v>859</v>
      </c>
      <c r="AD348" s="42" t="s">
        <v>555</v>
      </c>
      <c r="AE348" s="3">
        <v>8.6616</v>
      </c>
    </row>
    <row r="349" spans="29:31" x14ac:dyDescent="0.25">
      <c r="AC349" t="s">
        <v>859</v>
      </c>
      <c r="AD349" s="42" t="s">
        <v>556</v>
      </c>
      <c r="AE349" s="3">
        <v>8.9640000000000004</v>
      </c>
    </row>
    <row r="350" spans="29:31" x14ac:dyDescent="0.25">
      <c r="AC350" t="s">
        <v>859</v>
      </c>
      <c r="AD350" s="42" t="s">
        <v>557</v>
      </c>
      <c r="AE350" s="3">
        <v>11.576599999999999</v>
      </c>
    </row>
    <row r="351" spans="29:31" x14ac:dyDescent="0.25">
      <c r="AC351" t="s">
        <v>859</v>
      </c>
      <c r="AD351" s="42" t="s">
        <v>558</v>
      </c>
      <c r="AE351" s="3">
        <v>6.54</v>
      </c>
    </row>
    <row r="352" spans="29:31" x14ac:dyDescent="0.25">
      <c r="AC352" t="s">
        <v>859</v>
      </c>
      <c r="AD352" s="42" t="s">
        <v>559</v>
      </c>
      <c r="AE352" s="3">
        <v>7.2744</v>
      </c>
    </row>
    <row r="353" spans="29:31" x14ac:dyDescent="0.25">
      <c r="AC353" t="s">
        <v>859</v>
      </c>
      <c r="AD353" s="42" t="s">
        <v>560</v>
      </c>
      <c r="AE353" s="3">
        <v>6.4745999999999997</v>
      </c>
    </row>
    <row r="354" spans="29:31" x14ac:dyDescent="0.25">
      <c r="AC354" t="s">
        <v>859</v>
      </c>
      <c r="AD354" s="42" t="s">
        <v>561</v>
      </c>
      <c r="AE354" s="3">
        <v>6.54</v>
      </c>
    </row>
    <row r="355" spans="29:31" x14ac:dyDescent="0.25">
      <c r="AC355" t="s">
        <v>859</v>
      </c>
      <c r="AD355" s="42" t="s">
        <v>562</v>
      </c>
      <c r="AE355" s="3">
        <v>8.4600000000000009</v>
      </c>
    </row>
    <row r="356" spans="29:31" x14ac:dyDescent="0.25">
      <c r="AC356" t="s">
        <v>859</v>
      </c>
      <c r="AD356" s="42" t="s">
        <v>563</v>
      </c>
      <c r="AE356" s="3">
        <v>6.54</v>
      </c>
    </row>
    <row r="357" spans="29:31" x14ac:dyDescent="0.25">
      <c r="AC357" t="s">
        <v>859</v>
      </c>
      <c r="AD357" s="42" t="s">
        <v>564</v>
      </c>
      <c r="AE357" s="3">
        <v>6.54</v>
      </c>
    </row>
    <row r="358" spans="29:31" x14ac:dyDescent="0.25">
      <c r="AC358" t="s">
        <v>859</v>
      </c>
      <c r="AD358" s="42" t="s">
        <v>565</v>
      </c>
      <c r="AE358" s="3">
        <v>8.9430999999999994</v>
      </c>
    </row>
    <row r="359" spans="29:31" x14ac:dyDescent="0.25">
      <c r="AC359" t="s">
        <v>859</v>
      </c>
      <c r="AD359" s="42" t="s">
        <v>566</v>
      </c>
      <c r="AE359" s="3">
        <v>7.0091999999999999</v>
      </c>
    </row>
    <row r="360" spans="29:31" x14ac:dyDescent="0.25">
      <c r="AC360" t="s">
        <v>859</v>
      </c>
      <c r="AD360" s="42" t="s">
        <v>567</v>
      </c>
      <c r="AE360" s="3">
        <v>9.9757999999999996</v>
      </c>
    </row>
    <row r="361" spans="29:31" x14ac:dyDescent="0.25">
      <c r="AC361" t="s">
        <v>859</v>
      </c>
      <c r="AD361" s="42" t="s">
        <v>568</v>
      </c>
      <c r="AE361" s="3">
        <v>6.6759000000000004</v>
      </c>
    </row>
    <row r="362" spans="29:31" x14ac:dyDescent="0.25">
      <c r="AC362" t="s">
        <v>859</v>
      </c>
      <c r="AD362" s="42" t="s">
        <v>569</v>
      </c>
      <c r="AE362" s="3">
        <v>9.9757999999999996</v>
      </c>
    </row>
    <row r="363" spans="29:31" x14ac:dyDescent="0.25">
      <c r="AC363" t="s">
        <v>859</v>
      </c>
      <c r="AD363" s="42" t="s">
        <v>570</v>
      </c>
      <c r="AE363" s="3">
        <v>7.992</v>
      </c>
    </row>
    <row r="364" spans="29:31" x14ac:dyDescent="0.25">
      <c r="AC364" t="s">
        <v>859</v>
      </c>
      <c r="AD364" s="42" t="s">
        <v>571</v>
      </c>
      <c r="AE364" s="3">
        <v>7.5384000000000002</v>
      </c>
    </row>
    <row r="365" spans="29:31" x14ac:dyDescent="0.25">
      <c r="AC365" t="s">
        <v>859</v>
      </c>
      <c r="AD365" s="42" t="s">
        <v>572</v>
      </c>
      <c r="AE365" s="3">
        <v>7.2697000000000003</v>
      </c>
    </row>
    <row r="366" spans="29:31" x14ac:dyDescent="0.25">
      <c r="AC366" t="s">
        <v>859</v>
      </c>
      <c r="AD366" s="42" t="s">
        <v>573</v>
      </c>
      <c r="AE366" s="3">
        <v>9.4209999999999994</v>
      </c>
    </row>
    <row r="367" spans="29:31" x14ac:dyDescent="0.25">
      <c r="AC367" t="s">
        <v>859</v>
      </c>
      <c r="AD367" s="42" t="s">
        <v>574</v>
      </c>
      <c r="AE367" s="3">
        <v>9.468</v>
      </c>
    </row>
    <row r="368" spans="29:31" x14ac:dyDescent="0.25">
      <c r="AC368" t="s">
        <v>859</v>
      </c>
      <c r="AD368" s="42" t="s">
        <v>575</v>
      </c>
      <c r="AE368" s="3">
        <v>6.54</v>
      </c>
    </row>
    <row r="369" spans="29:31" x14ac:dyDescent="0.25">
      <c r="AC369" t="s">
        <v>859</v>
      </c>
      <c r="AD369" s="42" t="s">
        <v>576</v>
      </c>
      <c r="AE369" s="3">
        <v>6.6696</v>
      </c>
    </row>
    <row r="370" spans="29:31" x14ac:dyDescent="0.25">
      <c r="AC370" t="s">
        <v>859</v>
      </c>
      <c r="AD370" s="42" t="s">
        <v>577</v>
      </c>
      <c r="AE370" s="3">
        <v>7.1288</v>
      </c>
    </row>
    <row r="371" spans="29:31" x14ac:dyDescent="0.25">
      <c r="AC371" t="s">
        <v>859</v>
      </c>
      <c r="AD371" s="42" t="s">
        <v>578</v>
      </c>
      <c r="AE371" s="3">
        <v>6.2596999999999996</v>
      </c>
    </row>
    <row r="372" spans="29:31" x14ac:dyDescent="0.25">
      <c r="AC372" t="s">
        <v>859</v>
      </c>
      <c r="AD372" s="42" t="s">
        <v>579</v>
      </c>
      <c r="AE372" s="3">
        <v>6.7392000000000003</v>
      </c>
    </row>
    <row r="373" spans="29:31" x14ac:dyDescent="0.25">
      <c r="AC373" t="s">
        <v>859</v>
      </c>
      <c r="AD373" s="42" t="s">
        <v>580</v>
      </c>
      <c r="AE373" s="3">
        <v>6.54</v>
      </c>
    </row>
    <row r="374" spans="29:31" x14ac:dyDescent="0.25">
      <c r="AC374" t="s">
        <v>859</v>
      </c>
      <c r="AD374" s="42" t="s">
        <v>581</v>
      </c>
      <c r="AE374" s="3">
        <v>6.54</v>
      </c>
    </row>
    <row r="375" spans="29:31" x14ac:dyDescent="0.25">
      <c r="AC375" t="s">
        <v>859</v>
      </c>
      <c r="AD375" s="42" t="s">
        <v>582</v>
      </c>
      <c r="AE375" s="3">
        <v>6.54</v>
      </c>
    </row>
    <row r="376" spans="29:31" x14ac:dyDescent="0.25">
      <c r="AC376" t="s">
        <v>859</v>
      </c>
      <c r="AD376" s="42" t="s">
        <v>583</v>
      </c>
      <c r="AE376" s="3">
        <v>7.0124000000000004</v>
      </c>
    </row>
    <row r="377" spans="29:31" x14ac:dyDescent="0.25">
      <c r="AC377" t="s">
        <v>859</v>
      </c>
      <c r="AD377" s="42" t="s">
        <v>584</v>
      </c>
      <c r="AE377" s="3">
        <v>7.9212999999999996</v>
      </c>
    </row>
    <row r="378" spans="29:31" x14ac:dyDescent="0.25">
      <c r="AC378" t="s">
        <v>859</v>
      </c>
      <c r="AD378" s="42" t="s">
        <v>651</v>
      </c>
      <c r="AE378" s="3">
        <v>4.24</v>
      </c>
    </row>
    <row r="379" spans="29:31" x14ac:dyDescent="0.25">
      <c r="AC379" t="s">
        <v>859</v>
      </c>
      <c r="AD379" s="42" t="s">
        <v>652</v>
      </c>
      <c r="AE379" s="3">
        <v>1.86</v>
      </c>
    </row>
    <row r="380" spans="29:31" x14ac:dyDescent="0.25">
      <c r="AC380" t="s">
        <v>859</v>
      </c>
      <c r="AD380" s="42" t="s">
        <v>585</v>
      </c>
      <c r="AE380" s="3">
        <v>7.0091999999999999</v>
      </c>
    </row>
    <row r="381" spans="29:31" x14ac:dyDescent="0.25">
      <c r="AC381" t="s">
        <v>859</v>
      </c>
      <c r="AD381" s="42" t="s">
        <v>653</v>
      </c>
      <c r="AE381" s="3">
        <v>123.3</v>
      </c>
    </row>
    <row r="382" spans="29:31" x14ac:dyDescent="0.25">
      <c r="AC382" t="s">
        <v>859</v>
      </c>
      <c r="AD382" s="42" t="s">
        <v>654</v>
      </c>
      <c r="AE382" s="3">
        <v>2.62</v>
      </c>
    </row>
    <row r="383" spans="29:31" x14ac:dyDescent="0.25">
      <c r="AC383" t="s">
        <v>859</v>
      </c>
      <c r="AD383" s="42" t="s">
        <v>586</v>
      </c>
      <c r="AE383" s="3">
        <v>7.3608000000000002</v>
      </c>
    </row>
    <row r="384" spans="29:31" x14ac:dyDescent="0.25">
      <c r="AC384" t="s">
        <v>859</v>
      </c>
      <c r="AD384" s="42" t="s">
        <v>587</v>
      </c>
      <c r="AE384" s="3">
        <v>6.1538000000000004</v>
      </c>
    </row>
    <row r="385" spans="29:31" x14ac:dyDescent="0.25">
      <c r="AC385" t="s">
        <v>859</v>
      </c>
      <c r="AD385" s="42" t="s">
        <v>656</v>
      </c>
      <c r="AE385" s="3">
        <v>0.67</v>
      </c>
    </row>
    <row r="386" spans="29:31" x14ac:dyDescent="0.25">
      <c r="AC386" t="s">
        <v>859</v>
      </c>
      <c r="AD386" s="42" t="s">
        <v>588</v>
      </c>
      <c r="AE386" s="3">
        <v>10.5768</v>
      </c>
    </row>
    <row r="387" spans="29:31" x14ac:dyDescent="0.25">
      <c r="AC387" t="s">
        <v>859</v>
      </c>
      <c r="AD387" s="42" t="s">
        <v>589</v>
      </c>
      <c r="AE387" s="3">
        <v>6.54</v>
      </c>
    </row>
    <row r="388" spans="29:31" x14ac:dyDescent="0.25">
      <c r="AC388" t="s">
        <v>859</v>
      </c>
      <c r="AD388" s="42" t="s">
        <v>900</v>
      </c>
      <c r="AE388" s="3">
        <v>10.032500000000001</v>
      </c>
    </row>
    <row r="389" spans="29:31" x14ac:dyDescent="0.25">
      <c r="AC389" t="s">
        <v>859</v>
      </c>
      <c r="AD389" s="42" t="s">
        <v>901</v>
      </c>
      <c r="AE389" s="3">
        <v>10.032500000000001</v>
      </c>
    </row>
    <row r="390" spans="29:31" x14ac:dyDescent="0.25">
      <c r="AC390" t="s">
        <v>859</v>
      </c>
      <c r="AD390" s="42" t="s">
        <v>902</v>
      </c>
      <c r="AE390" s="3">
        <v>10.032500000000001</v>
      </c>
    </row>
    <row r="391" spans="29:31" x14ac:dyDescent="0.25">
      <c r="AC391" t="s">
        <v>859</v>
      </c>
      <c r="AD391" s="42" t="s">
        <v>903</v>
      </c>
      <c r="AE391" s="3">
        <v>10.032500000000001</v>
      </c>
    </row>
    <row r="392" spans="29:31" x14ac:dyDescent="0.25">
      <c r="AC392" t="s">
        <v>859</v>
      </c>
      <c r="AD392" s="42" t="s">
        <v>904</v>
      </c>
      <c r="AE392" s="3">
        <v>10.032500000000001</v>
      </c>
    </row>
    <row r="393" spans="29:31" x14ac:dyDescent="0.25">
      <c r="AC393" t="s">
        <v>859</v>
      </c>
      <c r="AD393" s="42" t="s">
        <v>905</v>
      </c>
      <c r="AE393" s="3">
        <v>10.032500000000001</v>
      </c>
    </row>
    <row r="394" spans="29:31" x14ac:dyDescent="0.25">
      <c r="AC394" t="s">
        <v>859</v>
      </c>
      <c r="AD394" s="42" t="s">
        <v>590</v>
      </c>
      <c r="AE394" s="3">
        <v>9.5213000000000001</v>
      </c>
    </row>
    <row r="395" spans="29:31" x14ac:dyDescent="0.25">
      <c r="AC395" t="s">
        <v>859</v>
      </c>
      <c r="AD395" s="42" t="s">
        <v>591</v>
      </c>
      <c r="AE395" s="3">
        <v>6.9306999999999999</v>
      </c>
    </row>
    <row r="396" spans="29:31" x14ac:dyDescent="0.25">
      <c r="AC396" t="s">
        <v>859</v>
      </c>
      <c r="AD396" s="42" t="s">
        <v>592</v>
      </c>
      <c r="AE396" s="3">
        <v>9.3109999999999999</v>
      </c>
    </row>
    <row r="397" spans="29:31" x14ac:dyDescent="0.25">
      <c r="AC397" t="s">
        <v>859</v>
      </c>
      <c r="AD397" s="42" t="s">
        <v>593</v>
      </c>
      <c r="AE397" s="3">
        <v>9.2436000000000007</v>
      </c>
    </row>
    <row r="398" spans="29:31" x14ac:dyDescent="0.25">
      <c r="AC398" t="s">
        <v>859</v>
      </c>
      <c r="AD398" s="42" t="s">
        <v>594</v>
      </c>
      <c r="AE398" s="3">
        <v>9.8226999999999993</v>
      </c>
    </row>
    <row r="399" spans="29:31" x14ac:dyDescent="0.25">
      <c r="AC399" t="s">
        <v>859</v>
      </c>
      <c r="AD399" s="42" t="s">
        <v>595</v>
      </c>
      <c r="AE399" s="3">
        <v>6.54</v>
      </c>
    </row>
    <row r="400" spans="29:31" x14ac:dyDescent="0.25">
      <c r="AC400" t="s">
        <v>859</v>
      </c>
      <c r="AD400" s="42" t="s">
        <v>596</v>
      </c>
      <c r="AE400" s="3">
        <v>7.2153</v>
      </c>
    </row>
    <row r="401" spans="29:31" x14ac:dyDescent="0.25">
      <c r="AC401" t="s">
        <v>859</v>
      </c>
      <c r="AD401" s="42" t="s">
        <v>657</v>
      </c>
      <c r="AE401" s="3">
        <v>0.56000000000000005</v>
      </c>
    </row>
    <row r="402" spans="29:31" x14ac:dyDescent="0.25">
      <c r="AC402" t="s">
        <v>859</v>
      </c>
      <c r="AD402" s="42" t="s">
        <v>597</v>
      </c>
      <c r="AE402" s="3">
        <v>6.6635999999999997</v>
      </c>
    </row>
    <row r="403" spans="29:31" x14ac:dyDescent="0.25">
      <c r="AC403" t="s">
        <v>859</v>
      </c>
      <c r="AD403" s="42" t="s">
        <v>906</v>
      </c>
      <c r="AE403" s="3">
        <v>9.5970999999999993</v>
      </c>
    </row>
    <row r="404" spans="29:31" x14ac:dyDescent="0.25">
      <c r="AC404" t="s">
        <v>859</v>
      </c>
      <c r="AD404" s="42" t="s">
        <v>598</v>
      </c>
      <c r="AE404" s="3">
        <v>6.54</v>
      </c>
    </row>
    <row r="405" spans="29:31" x14ac:dyDescent="0.25">
      <c r="AC405" t="s">
        <v>859</v>
      </c>
      <c r="AD405" s="42" t="s">
        <v>599</v>
      </c>
      <c r="AE405" s="3">
        <v>8.2233999999999998</v>
      </c>
    </row>
    <row r="406" spans="29:31" x14ac:dyDescent="0.25">
      <c r="AC406" t="s">
        <v>859</v>
      </c>
      <c r="AD406" s="42" t="s">
        <v>600</v>
      </c>
      <c r="AE406" s="3">
        <v>7.7518000000000002</v>
      </c>
    </row>
    <row r="407" spans="29:31" x14ac:dyDescent="0.25">
      <c r="AC407" t="s">
        <v>859</v>
      </c>
      <c r="AD407" s="42" t="s">
        <v>601</v>
      </c>
      <c r="AE407" s="3">
        <v>6.54</v>
      </c>
    </row>
    <row r="408" spans="29:31" x14ac:dyDescent="0.25">
      <c r="AC408" t="s">
        <v>859</v>
      </c>
      <c r="AD408" s="42" t="s">
        <v>860</v>
      </c>
      <c r="AE408" s="3">
        <v>9.4700000000000006</v>
      </c>
    </row>
    <row r="409" spans="29:31" x14ac:dyDescent="0.25">
      <c r="AC409" t="s">
        <v>859</v>
      </c>
      <c r="AD409" s="42" t="s">
        <v>602</v>
      </c>
      <c r="AE409" s="3">
        <v>6.6407999999999996</v>
      </c>
    </row>
    <row r="410" spans="29:31" x14ac:dyDescent="0.25">
      <c r="AC410" t="s">
        <v>859</v>
      </c>
      <c r="AD410" s="42" t="s">
        <v>603</v>
      </c>
      <c r="AE410" s="3">
        <v>9.2159999999999993</v>
      </c>
    </row>
    <row r="411" spans="29:31" x14ac:dyDescent="0.25">
      <c r="AC411" t="s">
        <v>859</v>
      </c>
      <c r="AD411" s="42" t="s">
        <v>604</v>
      </c>
      <c r="AE411" s="3">
        <v>6.54</v>
      </c>
    </row>
    <row r="412" spans="29:31" x14ac:dyDescent="0.25">
      <c r="AC412" t="s">
        <v>859</v>
      </c>
      <c r="AD412" s="42" t="s">
        <v>605</v>
      </c>
      <c r="AE412" s="3">
        <v>6.54</v>
      </c>
    </row>
    <row r="413" spans="29:31" x14ac:dyDescent="0.25">
      <c r="AC413" t="s">
        <v>859</v>
      </c>
      <c r="AD413" s="42" t="s">
        <v>606</v>
      </c>
      <c r="AE413" s="3">
        <v>6.54</v>
      </c>
    </row>
    <row r="414" spans="29:31" x14ac:dyDescent="0.25">
      <c r="AC414" t="s">
        <v>859</v>
      </c>
      <c r="AD414" s="42" t="s">
        <v>607</v>
      </c>
      <c r="AE414" s="3">
        <v>8.6428999999999991</v>
      </c>
    </row>
    <row r="415" spans="29:31" x14ac:dyDescent="0.25">
      <c r="AC415" t="s">
        <v>859</v>
      </c>
      <c r="AD415" s="42" t="s">
        <v>662</v>
      </c>
      <c r="AE415" s="3">
        <v>7.32</v>
      </c>
    </row>
    <row r="416" spans="29:31" x14ac:dyDescent="0.25">
      <c r="AC416" t="s">
        <v>859</v>
      </c>
      <c r="AD416" s="42" t="s">
        <v>608</v>
      </c>
      <c r="AE416" s="3">
        <v>6.6635999999999997</v>
      </c>
    </row>
    <row r="417" spans="29:31" x14ac:dyDescent="0.25">
      <c r="AC417" t="s">
        <v>859</v>
      </c>
      <c r="AD417" s="42" t="s">
        <v>650</v>
      </c>
      <c r="AE417" s="3">
        <v>6.6239999999999997</v>
      </c>
    </row>
    <row r="418" spans="29:31" x14ac:dyDescent="0.25">
      <c r="AC418" t="s">
        <v>859</v>
      </c>
      <c r="AD418" s="42" t="s">
        <v>609</v>
      </c>
      <c r="AE418" s="3">
        <v>7.1452999999999998</v>
      </c>
    </row>
    <row r="419" spans="29:31" x14ac:dyDescent="0.25">
      <c r="AC419" t="s">
        <v>859</v>
      </c>
      <c r="AD419" s="42" t="s">
        <v>610</v>
      </c>
      <c r="AE419" s="3">
        <v>6.54</v>
      </c>
    </row>
    <row r="420" spans="29:31" x14ac:dyDescent="0.25">
      <c r="AC420" t="s">
        <v>859</v>
      </c>
      <c r="AD420" s="42" t="s">
        <v>611</v>
      </c>
      <c r="AE420" s="3">
        <v>6.54</v>
      </c>
    </row>
    <row r="421" spans="29:31" x14ac:dyDescent="0.25">
      <c r="AC421" t="s">
        <v>859</v>
      </c>
      <c r="AD421" s="42" t="s">
        <v>612</v>
      </c>
      <c r="AE421" s="3">
        <v>6.54</v>
      </c>
    </row>
    <row r="422" spans="29:31" x14ac:dyDescent="0.25">
      <c r="AC422" t="s">
        <v>859</v>
      </c>
      <c r="AD422" s="42" t="s">
        <v>907</v>
      </c>
      <c r="AE422" s="3">
        <v>9.468</v>
      </c>
    </row>
    <row r="423" spans="29:31" x14ac:dyDescent="0.25">
      <c r="AC423" t="s">
        <v>859</v>
      </c>
      <c r="AD423" s="42" t="s">
        <v>613</v>
      </c>
      <c r="AE423" s="3">
        <v>15.084</v>
      </c>
    </row>
    <row r="424" spans="29:31" x14ac:dyDescent="0.25">
      <c r="AC424" t="s">
        <v>859</v>
      </c>
      <c r="AD424" s="42" t="s">
        <v>614</v>
      </c>
      <c r="AE424" s="3">
        <v>6.5627000000000004</v>
      </c>
    </row>
    <row r="425" spans="29:31" x14ac:dyDescent="0.25">
      <c r="AC425" t="s">
        <v>859</v>
      </c>
      <c r="AD425" s="42" t="s">
        <v>615</v>
      </c>
      <c r="AE425" s="3">
        <v>6.54</v>
      </c>
    </row>
    <row r="426" spans="29:31" x14ac:dyDescent="0.25">
      <c r="AC426" t="s">
        <v>859</v>
      </c>
      <c r="AD426" s="42" t="s">
        <v>616</v>
      </c>
      <c r="AE426" s="3">
        <v>8.6280000000000001</v>
      </c>
    </row>
    <row r="427" spans="29:31" x14ac:dyDescent="0.25">
      <c r="AC427" t="s">
        <v>859</v>
      </c>
      <c r="AD427" s="42" t="s">
        <v>617</v>
      </c>
      <c r="AE427" s="3">
        <v>10.68</v>
      </c>
    </row>
    <row r="428" spans="29:31" x14ac:dyDescent="0.25">
      <c r="AC428" t="s">
        <v>859</v>
      </c>
      <c r="AD428" s="42" t="s">
        <v>648</v>
      </c>
      <c r="AE428" s="3">
        <v>7.5720000000000001</v>
      </c>
    </row>
    <row r="429" spans="29:31" x14ac:dyDescent="0.25">
      <c r="AC429" t="s">
        <v>859</v>
      </c>
      <c r="AD429" s="42" t="s">
        <v>618</v>
      </c>
      <c r="AE429" s="3">
        <v>9.9245000000000001</v>
      </c>
    </row>
    <row r="430" spans="29:31" x14ac:dyDescent="0.25">
      <c r="AC430" t="s">
        <v>859</v>
      </c>
      <c r="AD430" s="42" t="s">
        <v>619</v>
      </c>
      <c r="AE430" s="3">
        <v>7.7489999999999997</v>
      </c>
    </row>
    <row r="431" spans="29:31" x14ac:dyDescent="0.25">
      <c r="AC431" t="s">
        <v>859</v>
      </c>
      <c r="AD431" s="42" t="s">
        <v>620</v>
      </c>
      <c r="AE431" s="3">
        <v>8.7479999999999993</v>
      </c>
    </row>
    <row r="432" spans="29:31" x14ac:dyDescent="0.25">
      <c r="AC432" t="s">
        <v>859</v>
      </c>
      <c r="AD432" s="42" t="s">
        <v>621</v>
      </c>
      <c r="AE432" s="3">
        <v>6.54</v>
      </c>
    </row>
    <row r="433" spans="29:31" x14ac:dyDescent="0.25">
      <c r="AC433" t="s">
        <v>859</v>
      </c>
      <c r="AD433" s="42" t="s">
        <v>622</v>
      </c>
      <c r="AE433" s="3">
        <v>6.54</v>
      </c>
    </row>
    <row r="434" spans="29:31" x14ac:dyDescent="0.25">
      <c r="AC434" t="s">
        <v>859</v>
      </c>
      <c r="AD434" s="42" t="s">
        <v>623</v>
      </c>
      <c r="AE434" s="3">
        <v>6.54</v>
      </c>
    </row>
    <row r="435" spans="29:31" x14ac:dyDescent="0.25">
      <c r="AC435" t="s">
        <v>859</v>
      </c>
      <c r="AD435" s="42" t="s">
        <v>624</v>
      </c>
      <c r="AE435" s="3">
        <v>6.9071999999999996</v>
      </c>
    </row>
    <row r="436" spans="29:31" x14ac:dyDescent="0.25">
      <c r="AC436" t="s">
        <v>859</v>
      </c>
      <c r="AD436" s="42" t="s">
        <v>668</v>
      </c>
      <c r="AE436" s="3">
        <v>26</v>
      </c>
    </row>
    <row r="437" spans="29:31" x14ac:dyDescent="0.25">
      <c r="AC437" t="s">
        <v>859</v>
      </c>
      <c r="AD437" s="42" t="s">
        <v>667</v>
      </c>
      <c r="AE437" s="3">
        <v>17</v>
      </c>
    </row>
    <row r="438" spans="29:31" x14ac:dyDescent="0.25">
      <c r="AC438" t="s">
        <v>859</v>
      </c>
      <c r="AD438" s="42" t="s">
        <v>625</v>
      </c>
      <c r="AE438" s="3">
        <v>24.66</v>
      </c>
    </row>
    <row r="439" spans="29:31" x14ac:dyDescent="0.25">
      <c r="AC439" t="s">
        <v>859</v>
      </c>
      <c r="AD439" s="42" t="s">
        <v>626</v>
      </c>
      <c r="AE439" s="3">
        <v>7.2217000000000002</v>
      </c>
    </row>
    <row r="440" spans="29:31" x14ac:dyDescent="0.25">
      <c r="AC440" t="s">
        <v>859</v>
      </c>
      <c r="AD440" s="42" t="s">
        <v>627</v>
      </c>
      <c r="AE440" s="3">
        <v>7.0091999999999999</v>
      </c>
    </row>
    <row r="441" spans="29:31" x14ac:dyDescent="0.25">
      <c r="AC441" t="s">
        <v>859</v>
      </c>
      <c r="AD441" s="42" t="s">
        <v>628</v>
      </c>
      <c r="AE441" s="3">
        <v>7.0578000000000003</v>
      </c>
    </row>
    <row r="442" spans="29:31" x14ac:dyDescent="0.25">
      <c r="AC442" t="s">
        <v>859</v>
      </c>
      <c r="AD442" s="42" t="s">
        <v>629</v>
      </c>
      <c r="AE442" s="3">
        <v>6.54</v>
      </c>
    </row>
    <row r="443" spans="29:31" x14ac:dyDescent="0.25">
      <c r="AC443" t="s">
        <v>859</v>
      </c>
      <c r="AD443" s="42" t="s">
        <v>908</v>
      </c>
      <c r="AE443" s="3">
        <v>7.0776000000000003</v>
      </c>
    </row>
    <row r="444" spans="29:31" x14ac:dyDescent="0.25">
      <c r="AC444" t="s">
        <v>859</v>
      </c>
      <c r="AD444" s="42" t="s">
        <v>630</v>
      </c>
      <c r="AE444" s="3">
        <v>6.8159999999999998</v>
      </c>
    </row>
    <row r="445" spans="29:31" x14ac:dyDescent="0.25">
      <c r="AC445" t="s">
        <v>859</v>
      </c>
      <c r="AD445" s="42" t="s">
        <v>659</v>
      </c>
      <c r="AE445" s="3">
        <v>5.76</v>
      </c>
    </row>
    <row r="446" spans="29:31" x14ac:dyDescent="0.25">
      <c r="AC446" t="s">
        <v>859</v>
      </c>
      <c r="AD446" s="42" t="s">
        <v>660</v>
      </c>
      <c r="AE446" s="3">
        <v>7.08</v>
      </c>
    </row>
    <row r="447" spans="29:31" x14ac:dyDescent="0.25">
      <c r="AC447" t="s">
        <v>859</v>
      </c>
      <c r="AD447" s="42" t="s">
        <v>631</v>
      </c>
      <c r="AE447" s="3">
        <v>7.2552000000000003</v>
      </c>
    </row>
    <row r="448" spans="29:31" x14ac:dyDescent="0.25">
      <c r="AC448" t="s">
        <v>859</v>
      </c>
      <c r="AD448" s="42" t="s">
        <v>632</v>
      </c>
      <c r="AE448" s="3">
        <v>6.7392000000000003</v>
      </c>
    </row>
    <row r="449" spans="29:31" x14ac:dyDescent="0.25">
      <c r="AC449" t="s">
        <v>859</v>
      </c>
      <c r="AD449" s="42" t="s">
        <v>633</v>
      </c>
      <c r="AE449" s="3">
        <v>15.084</v>
      </c>
    </row>
    <row r="450" spans="29:31" x14ac:dyDescent="0.25">
      <c r="AC450" t="s">
        <v>859</v>
      </c>
      <c r="AD450" s="42" t="s">
        <v>634</v>
      </c>
      <c r="AE450" s="3">
        <v>6.54</v>
      </c>
    </row>
    <row r="451" spans="29:31" x14ac:dyDescent="0.25">
      <c r="AC451" t="s">
        <v>859</v>
      </c>
      <c r="AD451" s="42" t="s">
        <v>635</v>
      </c>
      <c r="AE451" s="3">
        <v>10.5768</v>
      </c>
    </row>
    <row r="452" spans="29:31" x14ac:dyDescent="0.25">
      <c r="AC452" t="s">
        <v>859</v>
      </c>
      <c r="AD452" s="42" t="s">
        <v>655</v>
      </c>
      <c r="AE452" s="3">
        <v>5.5</v>
      </c>
    </row>
    <row r="453" spans="29:31" x14ac:dyDescent="0.25">
      <c r="AC453" t="s">
        <v>859</v>
      </c>
      <c r="AD453" s="42" t="s">
        <v>636</v>
      </c>
      <c r="AE453" s="3">
        <v>13.23</v>
      </c>
    </row>
    <row r="454" spans="29:31" x14ac:dyDescent="0.25">
      <c r="AC454" t="s">
        <v>859</v>
      </c>
      <c r="AD454" s="42" t="s">
        <v>637</v>
      </c>
      <c r="AE454" s="3">
        <v>12.852</v>
      </c>
    </row>
    <row r="455" spans="29:31" x14ac:dyDescent="0.25">
      <c r="AC455" t="s">
        <v>859</v>
      </c>
      <c r="AD455" s="42" t="s">
        <v>663</v>
      </c>
      <c r="AE455" s="3">
        <v>9.48</v>
      </c>
    </row>
    <row r="456" spans="29:31" x14ac:dyDescent="0.25">
      <c r="AC456" t="s">
        <v>859</v>
      </c>
      <c r="AD456" s="42" t="s">
        <v>638</v>
      </c>
      <c r="AE456" s="3">
        <v>6.54</v>
      </c>
    </row>
    <row r="457" spans="29:31" ht="30" x14ac:dyDescent="0.25">
      <c r="AC457" t="s">
        <v>859</v>
      </c>
      <c r="AD457" s="42" t="s">
        <v>666</v>
      </c>
      <c r="AE457" s="3">
        <v>6.6</v>
      </c>
    </row>
    <row r="458" spans="29:31" x14ac:dyDescent="0.25">
      <c r="AC458" t="s">
        <v>859</v>
      </c>
      <c r="AD458" s="42" t="s">
        <v>665</v>
      </c>
      <c r="AE458" s="3">
        <v>2.8</v>
      </c>
    </row>
    <row r="459" spans="29:31" x14ac:dyDescent="0.25">
      <c r="AC459" t="s">
        <v>859</v>
      </c>
      <c r="AD459" s="42" t="s">
        <v>639</v>
      </c>
      <c r="AE459" s="3">
        <v>8.7479999999999993</v>
      </c>
    </row>
    <row r="460" spans="29:31" x14ac:dyDescent="0.25">
      <c r="AC460" t="s">
        <v>859</v>
      </c>
      <c r="AD460" s="42" t="s">
        <v>649</v>
      </c>
      <c r="AE460" s="3">
        <v>7.6920000000000002</v>
      </c>
    </row>
    <row r="461" spans="29:31" x14ac:dyDescent="0.25">
      <c r="AC461" t="s">
        <v>859</v>
      </c>
      <c r="AD461" s="42" t="s">
        <v>658</v>
      </c>
      <c r="AE461" s="3">
        <v>13.82</v>
      </c>
    </row>
    <row r="462" spans="29:31" x14ac:dyDescent="0.25">
      <c r="AC462" t="s">
        <v>859</v>
      </c>
      <c r="AD462" s="42" t="s">
        <v>640</v>
      </c>
      <c r="AE462" s="3">
        <v>6.54</v>
      </c>
    </row>
    <row r="463" spans="29:31" x14ac:dyDescent="0.25">
      <c r="AC463" t="s">
        <v>859</v>
      </c>
      <c r="AD463" s="42" t="s">
        <v>909</v>
      </c>
      <c r="AE463" s="3">
        <v>6.54</v>
      </c>
    </row>
    <row r="464" spans="29:31" x14ac:dyDescent="0.25">
      <c r="AC464" t="s">
        <v>859</v>
      </c>
      <c r="AD464" s="42" t="s">
        <v>641</v>
      </c>
      <c r="AE464" s="3">
        <v>9.6839999999999993</v>
      </c>
    </row>
    <row r="465" spans="29:31" x14ac:dyDescent="0.25">
      <c r="AC465" t="s">
        <v>859</v>
      </c>
      <c r="AD465" s="42" t="s">
        <v>642</v>
      </c>
      <c r="AE465" s="3">
        <v>6.54</v>
      </c>
    </row>
    <row r="466" spans="29:31" x14ac:dyDescent="0.25">
      <c r="AC466" t="s">
        <v>859</v>
      </c>
      <c r="AD466" s="42" t="s">
        <v>643</v>
      </c>
      <c r="AE466" s="3">
        <v>6.54</v>
      </c>
    </row>
    <row r="467" spans="29:31" x14ac:dyDescent="0.25">
      <c r="AC467" t="s">
        <v>859</v>
      </c>
      <c r="AD467" s="42" t="s">
        <v>644</v>
      </c>
      <c r="AE467" s="3">
        <v>6.6689999999999996</v>
      </c>
    </row>
    <row r="468" spans="29:31" x14ac:dyDescent="0.25">
      <c r="AC468" t="s">
        <v>859</v>
      </c>
      <c r="AD468" s="42" t="s">
        <v>661</v>
      </c>
      <c r="AE468" s="3">
        <v>0.89</v>
      </c>
    </row>
    <row r="469" spans="29:31" x14ac:dyDescent="0.25">
      <c r="AC469" t="s">
        <v>859</v>
      </c>
      <c r="AD469" s="42" t="s">
        <v>645</v>
      </c>
      <c r="AE469" s="3">
        <v>8.4600000000000009</v>
      </c>
    </row>
    <row r="470" spans="29:31" x14ac:dyDescent="0.25">
      <c r="AC470" t="s">
        <v>859</v>
      </c>
      <c r="AD470" s="42" t="s">
        <v>646</v>
      </c>
      <c r="AE470" s="3">
        <v>6.54</v>
      </c>
    </row>
    <row r="471" spans="29:31" x14ac:dyDescent="0.25">
      <c r="AC471" t="s">
        <v>859</v>
      </c>
      <c r="AD471" s="42" t="s">
        <v>647</v>
      </c>
      <c r="AE471" s="3">
        <v>9.18</v>
      </c>
    </row>
    <row r="472" spans="29:31" x14ac:dyDescent="0.25">
      <c r="AC472" t="s">
        <v>4</v>
      </c>
      <c r="AD472" s="42" t="s">
        <v>910</v>
      </c>
      <c r="AE472" s="3"/>
    </row>
    <row r="473" spans="29:31" x14ac:dyDescent="0.25">
      <c r="AC473" t="s">
        <v>4</v>
      </c>
      <c r="AD473" s="42" t="s">
        <v>461</v>
      </c>
      <c r="AE473" s="3">
        <v>5.68</v>
      </c>
    </row>
    <row r="474" spans="29:31" x14ac:dyDescent="0.25">
      <c r="AC474" t="s">
        <v>4</v>
      </c>
      <c r="AD474" s="42" t="s">
        <v>462</v>
      </c>
      <c r="AE474" s="3">
        <v>13.64</v>
      </c>
    </row>
    <row r="475" spans="29:31" x14ac:dyDescent="0.25">
      <c r="AC475" t="s">
        <v>4</v>
      </c>
      <c r="AD475" s="42" t="s">
        <v>463</v>
      </c>
      <c r="AE475" s="3">
        <v>16.61</v>
      </c>
    </row>
    <row r="476" spans="29:31" x14ac:dyDescent="0.25">
      <c r="AC476" t="s">
        <v>4</v>
      </c>
      <c r="AD476" s="42" t="s">
        <v>525</v>
      </c>
      <c r="AE476" s="3">
        <v>10.61</v>
      </c>
    </row>
    <row r="477" spans="29:31" x14ac:dyDescent="0.25">
      <c r="AC477" t="s">
        <v>4</v>
      </c>
      <c r="AD477" s="42" t="s">
        <v>464</v>
      </c>
      <c r="AE477" s="3">
        <v>9.34</v>
      </c>
    </row>
    <row r="478" spans="29:31" x14ac:dyDescent="0.25">
      <c r="AC478" t="s">
        <v>4</v>
      </c>
      <c r="AD478" s="42" t="s">
        <v>465</v>
      </c>
      <c r="AE478" s="3">
        <v>15.31</v>
      </c>
    </row>
    <row r="479" spans="29:31" x14ac:dyDescent="0.25">
      <c r="AC479" t="s">
        <v>4</v>
      </c>
      <c r="AD479" s="42" t="s">
        <v>466</v>
      </c>
      <c r="AE479" s="3">
        <v>3.95</v>
      </c>
    </row>
    <row r="480" spans="29:31" x14ac:dyDescent="0.25">
      <c r="AC480" t="s">
        <v>4</v>
      </c>
      <c r="AD480" s="42" t="s">
        <v>467</v>
      </c>
      <c r="AE480" s="3">
        <v>20.47</v>
      </c>
    </row>
    <row r="481" spans="29:31" x14ac:dyDescent="0.25">
      <c r="AC481" t="s">
        <v>4</v>
      </c>
      <c r="AD481" s="42" t="s">
        <v>468</v>
      </c>
      <c r="AE481" s="3">
        <v>22.65</v>
      </c>
    </row>
    <row r="482" spans="29:31" x14ac:dyDescent="0.25">
      <c r="AC482" t="s">
        <v>4</v>
      </c>
      <c r="AD482" s="42" t="s">
        <v>469</v>
      </c>
      <c r="AE482" s="3">
        <v>5.52</v>
      </c>
    </row>
    <row r="483" spans="29:31" x14ac:dyDescent="0.25">
      <c r="AC483" t="s">
        <v>4</v>
      </c>
      <c r="AD483" s="42" t="s">
        <v>470</v>
      </c>
      <c r="AE483" s="3">
        <v>14.74</v>
      </c>
    </row>
    <row r="484" spans="29:31" x14ac:dyDescent="0.25">
      <c r="AC484" t="s">
        <v>4</v>
      </c>
      <c r="AD484" s="42" t="s">
        <v>471</v>
      </c>
      <c r="AE484" s="3">
        <v>3.39</v>
      </c>
    </row>
    <row r="485" spans="29:31" x14ac:dyDescent="0.25">
      <c r="AC485" t="s">
        <v>4</v>
      </c>
      <c r="AD485" s="42" t="s">
        <v>472</v>
      </c>
      <c r="AE485" s="3">
        <v>13.36</v>
      </c>
    </row>
    <row r="486" spans="29:31" x14ac:dyDescent="0.25">
      <c r="AC486" t="s">
        <v>4</v>
      </c>
      <c r="AD486" s="42" t="s">
        <v>473</v>
      </c>
      <c r="AE486" s="3">
        <v>9.15</v>
      </c>
    </row>
    <row r="487" spans="29:31" x14ac:dyDescent="0.25">
      <c r="AC487" t="s">
        <v>4</v>
      </c>
      <c r="AD487" s="42" t="s">
        <v>474</v>
      </c>
      <c r="AE487" s="3">
        <v>2.92</v>
      </c>
    </row>
    <row r="488" spans="29:31" x14ac:dyDescent="0.25">
      <c r="AC488" t="s">
        <v>4</v>
      </c>
      <c r="AD488" s="42" t="s">
        <v>475</v>
      </c>
      <c r="AE488" s="3">
        <v>2.91</v>
      </c>
    </row>
    <row r="489" spans="29:31" x14ac:dyDescent="0.25">
      <c r="AC489" t="s">
        <v>4</v>
      </c>
      <c r="AD489" s="42" t="s">
        <v>476</v>
      </c>
      <c r="AE489" s="3">
        <v>5.52</v>
      </c>
    </row>
    <row r="490" spans="29:31" x14ac:dyDescent="0.25">
      <c r="AC490" t="s">
        <v>4</v>
      </c>
      <c r="AD490" s="42" t="s">
        <v>477</v>
      </c>
      <c r="AE490" s="3">
        <v>6.57</v>
      </c>
    </row>
    <row r="491" spans="29:31" x14ac:dyDescent="0.25">
      <c r="AC491" t="s">
        <v>4</v>
      </c>
      <c r="AD491" s="42" t="s">
        <v>478</v>
      </c>
      <c r="AE491" s="3">
        <v>5.36</v>
      </c>
    </row>
    <row r="492" spans="29:31" x14ac:dyDescent="0.25">
      <c r="AC492" t="s">
        <v>4</v>
      </c>
      <c r="AD492" s="42" t="s">
        <v>8</v>
      </c>
      <c r="AE492" s="3">
        <v>12.85</v>
      </c>
    </row>
    <row r="493" spans="29:31" x14ac:dyDescent="0.25">
      <c r="AC493" t="s">
        <v>4</v>
      </c>
      <c r="AD493" s="42" t="s">
        <v>479</v>
      </c>
      <c r="AE493" s="3">
        <v>14.65</v>
      </c>
    </row>
    <row r="494" spans="29:31" x14ac:dyDescent="0.25">
      <c r="AC494" t="s">
        <v>4</v>
      </c>
      <c r="AD494" s="42" t="s">
        <v>480</v>
      </c>
      <c r="AE494" s="3">
        <v>9.16</v>
      </c>
    </row>
    <row r="495" spans="29:31" x14ac:dyDescent="0.25">
      <c r="AC495" t="s">
        <v>4</v>
      </c>
      <c r="AD495" s="42" t="s">
        <v>481</v>
      </c>
      <c r="AE495" s="3">
        <v>10.24</v>
      </c>
    </row>
    <row r="496" spans="29:31" x14ac:dyDescent="0.25">
      <c r="AC496" t="s">
        <v>4</v>
      </c>
      <c r="AD496" s="42" t="s">
        <v>482</v>
      </c>
      <c r="AE496" s="3">
        <v>3.95</v>
      </c>
    </row>
    <row r="497" spans="29:31" x14ac:dyDescent="0.25">
      <c r="AC497" t="s">
        <v>4</v>
      </c>
      <c r="AD497" s="42" t="s">
        <v>483</v>
      </c>
      <c r="AE497" s="3">
        <v>9.34</v>
      </c>
    </row>
    <row r="498" spans="29:31" x14ac:dyDescent="0.25">
      <c r="AC498" t="s">
        <v>4</v>
      </c>
      <c r="AD498" s="42" t="s">
        <v>484</v>
      </c>
      <c r="AE498" s="3">
        <v>14.78</v>
      </c>
    </row>
    <row r="499" spans="29:31" x14ac:dyDescent="0.25">
      <c r="AC499" t="s">
        <v>4</v>
      </c>
      <c r="AD499" s="42" t="s">
        <v>485</v>
      </c>
      <c r="AE499" s="3">
        <v>3.95</v>
      </c>
    </row>
    <row r="500" spans="29:31" x14ac:dyDescent="0.25">
      <c r="AC500" t="s">
        <v>4</v>
      </c>
      <c r="AD500" s="42" t="s">
        <v>486</v>
      </c>
      <c r="AE500" s="3">
        <v>12.76</v>
      </c>
    </row>
    <row r="501" spans="29:31" x14ac:dyDescent="0.25">
      <c r="AC501" t="s">
        <v>4</v>
      </c>
      <c r="AD501" s="42" t="s">
        <v>487</v>
      </c>
      <c r="AE501" s="3">
        <v>11.86</v>
      </c>
    </row>
    <row r="502" spans="29:31" x14ac:dyDescent="0.25">
      <c r="AC502" t="s">
        <v>4</v>
      </c>
      <c r="AD502" s="42" t="s">
        <v>911</v>
      </c>
      <c r="AE502" s="3">
        <v>24.51</v>
      </c>
    </row>
    <row r="503" spans="29:31" x14ac:dyDescent="0.25">
      <c r="AC503" t="s">
        <v>4</v>
      </c>
      <c r="AD503" s="42" t="s">
        <v>488</v>
      </c>
      <c r="AE503" s="3">
        <v>24.51</v>
      </c>
    </row>
    <row r="504" spans="29:31" x14ac:dyDescent="0.25">
      <c r="AC504" t="s">
        <v>4</v>
      </c>
      <c r="AD504" s="42" t="s">
        <v>489</v>
      </c>
      <c r="AE504" s="3">
        <v>20.34</v>
      </c>
    </row>
    <row r="505" spans="29:31" x14ac:dyDescent="0.25">
      <c r="AC505" t="s">
        <v>4</v>
      </c>
      <c r="AD505" s="42" t="s">
        <v>490</v>
      </c>
      <c r="AE505" s="3">
        <v>22.49</v>
      </c>
    </row>
    <row r="506" spans="29:31" x14ac:dyDescent="0.25">
      <c r="AC506" t="s">
        <v>4</v>
      </c>
      <c r="AD506" s="42" t="s">
        <v>491</v>
      </c>
      <c r="AE506" s="3">
        <v>2.96</v>
      </c>
    </row>
    <row r="507" spans="29:31" x14ac:dyDescent="0.25">
      <c r="AC507" t="s">
        <v>4</v>
      </c>
      <c r="AD507" s="42" t="s">
        <v>912</v>
      </c>
      <c r="AE507" s="3">
        <v>10.9</v>
      </c>
    </row>
    <row r="508" spans="29:31" x14ac:dyDescent="0.25">
      <c r="AC508" t="s">
        <v>4</v>
      </c>
      <c r="AD508" s="42" t="s">
        <v>492</v>
      </c>
      <c r="AE508" s="3">
        <v>2.96</v>
      </c>
    </row>
    <row r="509" spans="29:31" x14ac:dyDescent="0.25">
      <c r="AC509" t="s">
        <v>4</v>
      </c>
      <c r="AD509" s="42" t="s">
        <v>493</v>
      </c>
      <c r="AE509" s="3">
        <v>10.02</v>
      </c>
    </row>
    <row r="510" spans="29:31" x14ac:dyDescent="0.25">
      <c r="AC510" t="s">
        <v>4</v>
      </c>
      <c r="AD510" s="42" t="s">
        <v>494</v>
      </c>
      <c r="AE510" s="3">
        <v>11.64</v>
      </c>
    </row>
    <row r="511" spans="29:31" x14ac:dyDescent="0.25">
      <c r="AC511" t="s">
        <v>4</v>
      </c>
      <c r="AD511" s="42" t="s">
        <v>495</v>
      </c>
      <c r="AE511" s="3">
        <v>11.59</v>
      </c>
    </row>
    <row r="512" spans="29:31" x14ac:dyDescent="0.25">
      <c r="AC512" t="s">
        <v>4</v>
      </c>
      <c r="AD512" s="42" t="s">
        <v>496</v>
      </c>
      <c r="AE512" s="3">
        <v>12.19</v>
      </c>
    </row>
    <row r="513" spans="29:31" x14ac:dyDescent="0.25">
      <c r="AC513" t="s">
        <v>4</v>
      </c>
      <c r="AD513" s="42" t="s">
        <v>497</v>
      </c>
      <c r="AE513" s="3">
        <v>11.59</v>
      </c>
    </row>
    <row r="514" spans="29:31" x14ac:dyDescent="0.25">
      <c r="AC514" t="s">
        <v>4</v>
      </c>
      <c r="AD514" s="42" t="s">
        <v>498</v>
      </c>
      <c r="AE514" s="3">
        <v>10.57</v>
      </c>
    </row>
    <row r="515" spans="29:31" x14ac:dyDescent="0.25">
      <c r="AC515" t="s">
        <v>4</v>
      </c>
      <c r="AD515" s="42" t="s">
        <v>499</v>
      </c>
      <c r="AE515" s="3">
        <v>10.49</v>
      </c>
    </row>
    <row r="516" spans="29:31" x14ac:dyDescent="0.25">
      <c r="AC516" t="s">
        <v>4</v>
      </c>
      <c r="AD516" s="42" t="s">
        <v>500</v>
      </c>
      <c r="AE516" s="3">
        <v>12.1</v>
      </c>
    </row>
    <row r="517" spans="29:31" x14ac:dyDescent="0.25">
      <c r="AC517" t="s">
        <v>4</v>
      </c>
      <c r="AD517" s="42" t="s">
        <v>501</v>
      </c>
      <c r="AE517" s="3">
        <v>11</v>
      </c>
    </row>
    <row r="518" spans="29:31" x14ac:dyDescent="0.25">
      <c r="AC518" t="s">
        <v>4</v>
      </c>
      <c r="AD518" s="42" t="s">
        <v>502</v>
      </c>
      <c r="AE518" s="3">
        <v>2.96</v>
      </c>
    </row>
    <row r="519" spans="29:31" x14ac:dyDescent="0.25">
      <c r="AC519" t="s">
        <v>4</v>
      </c>
      <c r="AD519" s="42" t="s">
        <v>503</v>
      </c>
      <c r="AE519" s="3">
        <v>10.220000000000001</v>
      </c>
    </row>
    <row r="520" spans="29:31" x14ac:dyDescent="0.25">
      <c r="AC520" t="s">
        <v>4</v>
      </c>
      <c r="AD520" s="42" t="s">
        <v>504</v>
      </c>
      <c r="AE520" s="3">
        <v>112.45</v>
      </c>
    </row>
    <row r="521" spans="29:31" x14ac:dyDescent="0.25">
      <c r="AC521" t="s">
        <v>4</v>
      </c>
      <c r="AD521" s="42" t="s">
        <v>505</v>
      </c>
      <c r="AE521" s="3">
        <v>66.63</v>
      </c>
    </row>
    <row r="522" spans="29:31" x14ac:dyDescent="0.25">
      <c r="AC522" t="s">
        <v>4</v>
      </c>
      <c r="AD522" s="42" t="s">
        <v>506</v>
      </c>
      <c r="AE522" s="3">
        <v>16.05</v>
      </c>
    </row>
    <row r="523" spans="29:31" x14ac:dyDescent="0.25">
      <c r="AC523" t="s">
        <v>4</v>
      </c>
      <c r="AD523" s="42" t="s">
        <v>507</v>
      </c>
      <c r="AE523" s="3">
        <v>6.44</v>
      </c>
    </row>
    <row r="524" spans="29:31" x14ac:dyDescent="0.25">
      <c r="AC524" t="s">
        <v>4</v>
      </c>
      <c r="AD524" s="42" t="s">
        <v>508</v>
      </c>
      <c r="AE524" s="3">
        <v>34.42</v>
      </c>
    </row>
    <row r="525" spans="29:31" x14ac:dyDescent="0.25">
      <c r="AC525" t="s">
        <v>4</v>
      </c>
      <c r="AD525" s="42" t="s">
        <v>509</v>
      </c>
      <c r="AE525" s="3">
        <v>28.37</v>
      </c>
    </row>
    <row r="526" spans="29:31" x14ac:dyDescent="0.25">
      <c r="AC526" t="s">
        <v>4</v>
      </c>
      <c r="AD526" s="42" t="s">
        <v>510</v>
      </c>
      <c r="AE526" s="3">
        <v>13.61</v>
      </c>
    </row>
    <row r="527" spans="29:31" x14ac:dyDescent="0.25">
      <c r="AC527" t="s">
        <v>4</v>
      </c>
      <c r="AD527" s="42" t="s">
        <v>511</v>
      </c>
      <c r="AE527" s="3">
        <v>87.75</v>
      </c>
    </row>
    <row r="528" spans="29:31" x14ac:dyDescent="0.25">
      <c r="AC528" t="s">
        <v>4</v>
      </c>
      <c r="AD528" s="42" t="s">
        <v>512</v>
      </c>
      <c r="AE528" s="3">
        <v>42.27</v>
      </c>
    </row>
    <row r="529" spans="29:31" x14ac:dyDescent="0.25">
      <c r="AC529" t="s">
        <v>4</v>
      </c>
      <c r="AD529" s="42" t="s">
        <v>513</v>
      </c>
      <c r="AE529" s="3">
        <v>6.24</v>
      </c>
    </row>
    <row r="530" spans="29:31" x14ac:dyDescent="0.25">
      <c r="AC530" t="s">
        <v>4</v>
      </c>
      <c r="AD530" s="42" t="s">
        <v>514</v>
      </c>
      <c r="AE530" s="3">
        <v>30.9</v>
      </c>
    </row>
    <row r="531" spans="29:31" x14ac:dyDescent="0.25">
      <c r="AC531" t="s">
        <v>4</v>
      </c>
      <c r="AD531" s="42" t="s">
        <v>515</v>
      </c>
      <c r="AE531" s="3">
        <v>6.42</v>
      </c>
    </row>
    <row r="532" spans="29:31" x14ac:dyDescent="0.25">
      <c r="AC532" t="s">
        <v>4</v>
      </c>
      <c r="AD532" s="42" t="s">
        <v>516</v>
      </c>
      <c r="AE532" s="3">
        <v>3.09</v>
      </c>
    </row>
    <row r="533" spans="29:31" x14ac:dyDescent="0.25">
      <c r="AC533" t="s">
        <v>4</v>
      </c>
      <c r="AD533" s="42" t="s">
        <v>517</v>
      </c>
      <c r="AE533" s="3">
        <v>11.66</v>
      </c>
    </row>
    <row r="534" spans="29:31" x14ac:dyDescent="0.25">
      <c r="AC534" t="s">
        <v>4</v>
      </c>
      <c r="AD534" s="42" t="s">
        <v>518</v>
      </c>
      <c r="AE534" s="3">
        <v>11.66</v>
      </c>
    </row>
    <row r="535" spans="29:31" x14ac:dyDescent="0.25">
      <c r="AC535" t="s">
        <v>4</v>
      </c>
      <c r="AD535" s="42" t="s">
        <v>519</v>
      </c>
      <c r="AE535" s="3">
        <v>17.12</v>
      </c>
    </row>
    <row r="536" spans="29:31" x14ac:dyDescent="0.25">
      <c r="AC536" t="s">
        <v>4</v>
      </c>
      <c r="AD536" s="42" t="s">
        <v>520</v>
      </c>
      <c r="AE536" s="3">
        <v>14.02</v>
      </c>
    </row>
    <row r="537" spans="29:31" x14ac:dyDescent="0.25">
      <c r="AC537" t="s">
        <v>4</v>
      </c>
      <c r="AD537" s="42" t="s">
        <v>521</v>
      </c>
      <c r="AE537" s="3">
        <v>10.85</v>
      </c>
    </row>
    <row r="538" spans="29:31" x14ac:dyDescent="0.25">
      <c r="AC538" t="s">
        <v>4</v>
      </c>
      <c r="AD538" s="42" t="s">
        <v>522</v>
      </c>
      <c r="AE538" s="3">
        <v>24.84</v>
      </c>
    </row>
    <row r="539" spans="29:31" x14ac:dyDescent="0.25">
      <c r="AC539" t="s">
        <v>4</v>
      </c>
      <c r="AD539" s="42" t="s">
        <v>523</v>
      </c>
      <c r="AE539" s="3">
        <v>59.6</v>
      </c>
    </row>
    <row r="540" spans="29:31" x14ac:dyDescent="0.25">
      <c r="AC540" t="s">
        <v>4</v>
      </c>
      <c r="AD540" s="42" t="s">
        <v>524</v>
      </c>
      <c r="AE540" s="3">
        <v>4.37</v>
      </c>
    </row>
    <row r="541" spans="29:31" x14ac:dyDescent="0.25">
      <c r="AC541" t="s">
        <v>4</v>
      </c>
      <c r="AD541" s="42" t="s">
        <v>526</v>
      </c>
      <c r="AE541" s="3">
        <v>7.94</v>
      </c>
    </row>
    <row r="542" spans="29:31" x14ac:dyDescent="0.25">
      <c r="AC542" t="s">
        <v>4</v>
      </c>
      <c r="AD542" s="42" t="s">
        <v>527</v>
      </c>
      <c r="AE542" s="3">
        <v>10.91</v>
      </c>
    </row>
    <row r="543" spans="29:31" x14ac:dyDescent="0.25">
      <c r="AC543" t="s">
        <v>4</v>
      </c>
      <c r="AD543" s="42" t="s">
        <v>528</v>
      </c>
      <c r="AE543" s="3">
        <v>4.67</v>
      </c>
    </row>
    <row r="544" spans="29:31" x14ac:dyDescent="0.25">
      <c r="AC544" t="s">
        <v>4</v>
      </c>
      <c r="AD544" s="42" t="s">
        <v>529</v>
      </c>
      <c r="AE544" s="3">
        <v>9.2899999999999991</v>
      </c>
    </row>
    <row r="545" spans="29:31" x14ac:dyDescent="0.25">
      <c r="AC545" t="s">
        <v>5</v>
      </c>
      <c r="AD545" s="42" t="s">
        <v>9</v>
      </c>
      <c r="AE545" s="3">
        <v>15.2682</v>
      </c>
    </row>
    <row r="546" spans="29:31" x14ac:dyDescent="0.25">
      <c r="AC546" t="s">
        <v>5</v>
      </c>
      <c r="AD546" s="42" t="s">
        <v>683</v>
      </c>
      <c r="AE546" s="3">
        <v>13.6991</v>
      </c>
    </row>
    <row r="547" spans="29:31" ht="30" x14ac:dyDescent="0.25">
      <c r="AC547" t="s">
        <v>5</v>
      </c>
      <c r="AD547" s="42" t="s">
        <v>694</v>
      </c>
      <c r="AE547" s="3">
        <v>11.4574</v>
      </c>
    </row>
    <row r="548" spans="29:31" x14ac:dyDescent="0.25">
      <c r="AC548" t="s">
        <v>5</v>
      </c>
      <c r="AD548" s="42" t="s">
        <v>677</v>
      </c>
      <c r="AE548" s="3">
        <v>0</v>
      </c>
    </row>
    <row r="549" spans="29:31" x14ac:dyDescent="0.25">
      <c r="AC549" t="s">
        <v>5</v>
      </c>
      <c r="AD549" s="42" t="s">
        <v>688</v>
      </c>
      <c r="AE549" s="3">
        <v>8.2758000000000003</v>
      </c>
    </row>
    <row r="550" spans="29:31" x14ac:dyDescent="0.25">
      <c r="AC550" t="s">
        <v>5</v>
      </c>
      <c r="AD550" s="42" t="s">
        <v>687</v>
      </c>
      <c r="AE550" s="3">
        <v>14.603300000000001</v>
      </c>
    </row>
    <row r="551" spans="29:31" x14ac:dyDescent="0.25">
      <c r="AC551" t="s">
        <v>5</v>
      </c>
      <c r="AD551" s="42" t="s">
        <v>714</v>
      </c>
      <c r="AE551" s="3">
        <v>26.653199999999998</v>
      </c>
    </row>
    <row r="552" spans="29:31" x14ac:dyDescent="0.25">
      <c r="AC552" t="s">
        <v>5</v>
      </c>
      <c r="AD552" s="42" t="s">
        <v>698</v>
      </c>
      <c r="AE552" s="3">
        <v>15.1873</v>
      </c>
    </row>
    <row r="553" spans="29:31" x14ac:dyDescent="0.25">
      <c r="AC553" t="s">
        <v>5</v>
      </c>
      <c r="AD553" s="42" t="s">
        <v>702</v>
      </c>
      <c r="AE553" s="3">
        <v>0</v>
      </c>
    </row>
    <row r="554" spans="29:31" x14ac:dyDescent="0.25">
      <c r="AC554" t="s">
        <v>5</v>
      </c>
      <c r="AD554" s="42" t="s">
        <v>671</v>
      </c>
      <c r="AE554" s="3">
        <v>8.1457999999999995</v>
      </c>
    </row>
    <row r="555" spans="29:31" x14ac:dyDescent="0.25">
      <c r="AC555" t="s">
        <v>5</v>
      </c>
      <c r="AD555" s="42" t="s">
        <v>697</v>
      </c>
      <c r="AE555" s="3">
        <v>13.6991</v>
      </c>
    </row>
    <row r="556" spans="29:31" x14ac:dyDescent="0.25">
      <c r="AC556" t="s">
        <v>5</v>
      </c>
      <c r="AD556" s="42" t="s">
        <v>672</v>
      </c>
      <c r="AE556" s="3">
        <v>15.463699999999999</v>
      </c>
    </row>
    <row r="557" spans="29:31" x14ac:dyDescent="0.25">
      <c r="AC557" t="s">
        <v>5</v>
      </c>
      <c r="AD557" s="42" t="s">
        <v>673</v>
      </c>
      <c r="AE557" s="3">
        <v>14.607799999999999</v>
      </c>
    </row>
    <row r="558" spans="29:31" x14ac:dyDescent="0.25">
      <c r="AC558" t="s">
        <v>5</v>
      </c>
      <c r="AD558" s="42" t="s">
        <v>674</v>
      </c>
      <c r="AE558" s="3">
        <v>60.244500000000002</v>
      </c>
    </row>
    <row r="559" spans="29:31" x14ac:dyDescent="0.25">
      <c r="AC559" t="s">
        <v>5</v>
      </c>
      <c r="AD559" s="42" t="s">
        <v>675</v>
      </c>
      <c r="AE559" s="3">
        <v>11.0436</v>
      </c>
    </row>
    <row r="560" spans="29:31" x14ac:dyDescent="0.25">
      <c r="AC560" t="s">
        <v>5</v>
      </c>
      <c r="AD560" s="42" t="s">
        <v>676</v>
      </c>
      <c r="AE560" s="3">
        <v>19.0031</v>
      </c>
    </row>
    <row r="561" spans="29:31" x14ac:dyDescent="0.25">
      <c r="AC561" t="s">
        <v>5</v>
      </c>
      <c r="AD561" s="42" t="s">
        <v>678</v>
      </c>
      <c r="AE561" s="3">
        <v>16.232900000000001</v>
      </c>
    </row>
    <row r="562" spans="29:31" x14ac:dyDescent="0.25">
      <c r="AC562" t="s">
        <v>5</v>
      </c>
      <c r="AD562" s="42" t="s">
        <v>679</v>
      </c>
      <c r="AE562" s="3">
        <v>16.232900000000001</v>
      </c>
    </row>
    <row r="563" spans="29:31" x14ac:dyDescent="0.25">
      <c r="AC563" t="s">
        <v>5</v>
      </c>
      <c r="AD563" s="42" t="s">
        <v>681</v>
      </c>
      <c r="AE563" s="3">
        <v>5.97</v>
      </c>
    </row>
    <row r="564" spans="29:31" x14ac:dyDescent="0.25">
      <c r="AC564" t="s">
        <v>5</v>
      </c>
      <c r="AD564" s="42" t="s">
        <v>715</v>
      </c>
      <c r="AE564" s="3">
        <v>29.218299999999999</v>
      </c>
    </row>
    <row r="565" spans="29:31" ht="30" x14ac:dyDescent="0.25">
      <c r="AC565" t="s">
        <v>5</v>
      </c>
      <c r="AD565" s="42" t="s">
        <v>704</v>
      </c>
      <c r="AE565" s="3">
        <v>0</v>
      </c>
    </row>
    <row r="566" spans="29:31" x14ac:dyDescent="0.25">
      <c r="AC566" t="s">
        <v>5</v>
      </c>
      <c r="AD566" s="42" t="s">
        <v>705</v>
      </c>
      <c r="AE566" s="3">
        <v>32.9131</v>
      </c>
    </row>
    <row r="567" spans="29:31" x14ac:dyDescent="0.25">
      <c r="AC567" t="s">
        <v>5</v>
      </c>
      <c r="AD567" s="42" t="s">
        <v>706</v>
      </c>
      <c r="AE567" s="3">
        <v>107.9173</v>
      </c>
    </row>
    <row r="568" spans="29:31" x14ac:dyDescent="0.25">
      <c r="AC568" t="s">
        <v>5</v>
      </c>
      <c r="AD568" s="42" t="s">
        <v>707</v>
      </c>
      <c r="AE568" s="3">
        <v>32.9131</v>
      </c>
    </row>
    <row r="569" spans="29:31" x14ac:dyDescent="0.25">
      <c r="AC569" t="s">
        <v>5</v>
      </c>
      <c r="AD569" s="42" t="s">
        <v>708</v>
      </c>
      <c r="AE569" s="3">
        <v>32.9131</v>
      </c>
    </row>
    <row r="570" spans="29:31" x14ac:dyDescent="0.25">
      <c r="AC570" t="s">
        <v>5</v>
      </c>
      <c r="AD570" s="42" t="s">
        <v>709</v>
      </c>
      <c r="AE570" s="3">
        <v>32.9131</v>
      </c>
    </row>
    <row r="571" spans="29:31" x14ac:dyDescent="0.25">
      <c r="AC571" t="s">
        <v>5</v>
      </c>
      <c r="AD571" s="42" t="s">
        <v>693</v>
      </c>
      <c r="AE571" s="3">
        <v>11.3756</v>
      </c>
    </row>
    <row r="572" spans="29:31" x14ac:dyDescent="0.25">
      <c r="AC572" t="s">
        <v>5</v>
      </c>
      <c r="AD572" s="42" t="s">
        <v>712</v>
      </c>
      <c r="AE572" s="3">
        <v>82.227099999999993</v>
      </c>
    </row>
    <row r="573" spans="29:31" x14ac:dyDescent="0.25">
      <c r="AC573" t="s">
        <v>5</v>
      </c>
      <c r="AD573" s="42" t="s">
        <v>703</v>
      </c>
      <c r="AE573" s="3">
        <v>107.9239</v>
      </c>
    </row>
    <row r="574" spans="29:31" x14ac:dyDescent="0.25">
      <c r="AC574" t="s">
        <v>5</v>
      </c>
      <c r="AD574" s="42" t="s">
        <v>701</v>
      </c>
      <c r="AE574" s="3">
        <v>14.6007</v>
      </c>
    </row>
    <row r="575" spans="29:31" x14ac:dyDescent="0.25">
      <c r="AC575" t="s">
        <v>5</v>
      </c>
      <c r="AD575" s="42" t="s">
        <v>682</v>
      </c>
      <c r="AE575" s="3">
        <v>13.6991</v>
      </c>
    </row>
    <row r="576" spans="29:31" x14ac:dyDescent="0.25">
      <c r="AC576" t="s">
        <v>5</v>
      </c>
      <c r="AD576" s="42" t="s">
        <v>691</v>
      </c>
      <c r="AE576" s="3">
        <v>15.1873</v>
      </c>
    </row>
    <row r="577" spans="29:31" x14ac:dyDescent="0.25">
      <c r="AC577" t="s">
        <v>5</v>
      </c>
      <c r="AD577" s="42" t="s">
        <v>713</v>
      </c>
      <c r="AE577" s="3">
        <v>49.118099999999998</v>
      </c>
    </row>
    <row r="578" spans="29:31" x14ac:dyDescent="0.25">
      <c r="AC578" t="s">
        <v>5</v>
      </c>
      <c r="AD578" s="42" t="s">
        <v>689</v>
      </c>
      <c r="AE578" s="3">
        <v>15.1873</v>
      </c>
    </row>
    <row r="579" spans="29:31" ht="30" x14ac:dyDescent="0.25">
      <c r="AC579" t="s">
        <v>5</v>
      </c>
      <c r="AD579" s="42" t="s">
        <v>710</v>
      </c>
      <c r="AE579" s="3">
        <v>35.232900000000001</v>
      </c>
    </row>
    <row r="580" spans="29:31" x14ac:dyDescent="0.25">
      <c r="AC580" t="s">
        <v>5</v>
      </c>
      <c r="AD580" s="42" t="s">
        <v>696</v>
      </c>
      <c r="AE580" s="3">
        <v>5.27</v>
      </c>
    </row>
    <row r="581" spans="29:31" x14ac:dyDescent="0.25">
      <c r="AC581" t="s">
        <v>5</v>
      </c>
      <c r="AD581" s="42" t="s">
        <v>684</v>
      </c>
      <c r="AE581" s="3">
        <v>16.190799999999999</v>
      </c>
    </row>
    <row r="582" spans="29:31" x14ac:dyDescent="0.25">
      <c r="AC582" t="s">
        <v>5</v>
      </c>
      <c r="AD582" s="42" t="s">
        <v>685</v>
      </c>
      <c r="AE582" s="3">
        <v>30.8047</v>
      </c>
    </row>
    <row r="583" spans="29:31" x14ac:dyDescent="0.25">
      <c r="AC583" t="s">
        <v>5</v>
      </c>
      <c r="AD583" s="42" t="s">
        <v>686</v>
      </c>
      <c r="AE583" s="3">
        <v>25.4192</v>
      </c>
    </row>
    <row r="584" spans="29:31" x14ac:dyDescent="0.25">
      <c r="AC584" t="s">
        <v>5</v>
      </c>
      <c r="AD584" s="42" t="s">
        <v>716</v>
      </c>
      <c r="AE584" s="3">
        <v>28.106100000000001</v>
      </c>
    </row>
    <row r="585" spans="29:31" x14ac:dyDescent="0.25">
      <c r="AC585" t="s">
        <v>5</v>
      </c>
      <c r="AD585" s="42" t="s">
        <v>699</v>
      </c>
      <c r="AE585" s="3">
        <v>15.1873</v>
      </c>
    </row>
    <row r="586" spans="29:31" x14ac:dyDescent="0.25">
      <c r="AC586" t="s">
        <v>5</v>
      </c>
      <c r="AD586" s="42" t="s">
        <v>690</v>
      </c>
      <c r="AE586" s="3">
        <v>15.1873</v>
      </c>
    </row>
    <row r="587" spans="29:31" x14ac:dyDescent="0.25">
      <c r="AC587" t="s">
        <v>5</v>
      </c>
      <c r="AD587" s="42" t="s">
        <v>680</v>
      </c>
      <c r="AE587" s="3">
        <v>5.5</v>
      </c>
    </row>
    <row r="588" spans="29:31" x14ac:dyDescent="0.25">
      <c r="AC588" t="s">
        <v>5</v>
      </c>
      <c r="AD588" s="42" t="s">
        <v>700</v>
      </c>
      <c r="AE588" s="3">
        <v>8.7977000000000007</v>
      </c>
    </row>
    <row r="589" spans="29:31" x14ac:dyDescent="0.25">
      <c r="AC589" t="s">
        <v>5</v>
      </c>
      <c r="AD589" s="42" t="s">
        <v>711</v>
      </c>
      <c r="AE589" s="3">
        <v>41.49</v>
      </c>
    </row>
    <row r="590" spans="29:31" x14ac:dyDescent="0.25">
      <c r="AC590" t="s">
        <v>5</v>
      </c>
      <c r="AD590" s="42" t="s">
        <v>695</v>
      </c>
      <c r="AE590" s="3">
        <v>11.4574</v>
      </c>
    </row>
    <row r="591" spans="29:31" x14ac:dyDescent="0.25">
      <c r="AC591" t="s">
        <v>5</v>
      </c>
      <c r="AD591" s="42" t="s">
        <v>692</v>
      </c>
      <c r="AE591" s="3">
        <v>15.1873</v>
      </c>
    </row>
    <row r="592" spans="29:31" x14ac:dyDescent="0.25">
      <c r="AC592" t="s">
        <v>6</v>
      </c>
      <c r="AD592" s="42" t="s">
        <v>300</v>
      </c>
      <c r="AE592" s="3">
        <v>0</v>
      </c>
    </row>
    <row r="593" spans="29:31" x14ac:dyDescent="0.25">
      <c r="AC593" t="s">
        <v>6</v>
      </c>
      <c r="AD593" s="42" t="s">
        <v>301</v>
      </c>
      <c r="AE593" s="3">
        <v>8.4634</v>
      </c>
    </row>
    <row r="594" spans="29:31" x14ac:dyDescent="0.25">
      <c r="AC594" t="s">
        <v>6</v>
      </c>
      <c r="AD594" s="42" t="s">
        <v>302</v>
      </c>
      <c r="AE594" s="3">
        <v>30.016400000000001</v>
      </c>
    </row>
    <row r="595" spans="29:31" x14ac:dyDescent="0.25">
      <c r="AC595" t="s">
        <v>6</v>
      </c>
      <c r="AD595" s="42" t="s">
        <v>303</v>
      </c>
      <c r="AE595" s="3">
        <v>5.6243999999999996</v>
      </c>
    </row>
    <row r="596" spans="29:31" x14ac:dyDescent="0.25">
      <c r="AC596" t="s">
        <v>6</v>
      </c>
      <c r="AD596" s="42" t="s">
        <v>304</v>
      </c>
      <c r="AE596" s="3">
        <v>59.176499999999997</v>
      </c>
    </row>
    <row r="597" spans="29:31" x14ac:dyDescent="0.25">
      <c r="AC597" t="s">
        <v>6</v>
      </c>
      <c r="AD597" s="42" t="s">
        <v>305</v>
      </c>
      <c r="AE597" s="3">
        <v>8.4634</v>
      </c>
    </row>
    <row r="598" spans="29:31" x14ac:dyDescent="0.25">
      <c r="AC598" t="s">
        <v>6</v>
      </c>
      <c r="AD598" s="42" t="s">
        <v>306</v>
      </c>
      <c r="AE598" s="3">
        <v>24.1889</v>
      </c>
    </row>
    <row r="599" spans="29:31" x14ac:dyDescent="0.25">
      <c r="AC599" t="s">
        <v>6</v>
      </c>
      <c r="AD599" s="42" t="s">
        <v>307</v>
      </c>
      <c r="AE599" s="3">
        <v>0</v>
      </c>
    </row>
    <row r="600" spans="29:31" x14ac:dyDescent="0.25">
      <c r="AC600" t="s">
        <v>6</v>
      </c>
      <c r="AD600" s="42" t="s">
        <v>308</v>
      </c>
      <c r="AE600" s="3">
        <v>40.629100000000001</v>
      </c>
    </row>
    <row r="601" spans="29:31" x14ac:dyDescent="0.25">
      <c r="AC601" t="s">
        <v>6</v>
      </c>
      <c r="AD601" s="42" t="s">
        <v>309</v>
      </c>
      <c r="AE601" s="3">
        <v>4.5953999999999997</v>
      </c>
    </row>
    <row r="602" spans="29:31" x14ac:dyDescent="0.25">
      <c r="AC602" t="s">
        <v>6</v>
      </c>
      <c r="AD602" s="42" t="s">
        <v>310</v>
      </c>
      <c r="AE602" s="3">
        <v>10.703799999999999</v>
      </c>
    </row>
    <row r="603" spans="29:31" x14ac:dyDescent="0.25">
      <c r="AC603" t="s">
        <v>6</v>
      </c>
      <c r="AD603" s="42" t="s">
        <v>311</v>
      </c>
      <c r="AE603" s="3">
        <v>10.257099999999999</v>
      </c>
    </row>
    <row r="604" spans="29:31" x14ac:dyDescent="0.25">
      <c r="AC604" t="s">
        <v>6</v>
      </c>
      <c r="AD604" s="42" t="s">
        <v>312</v>
      </c>
      <c r="AE604" s="3">
        <v>129.83869999999999</v>
      </c>
    </row>
    <row r="605" spans="29:31" x14ac:dyDescent="0.25">
      <c r="AC605" t="s">
        <v>6</v>
      </c>
      <c r="AD605" s="42" t="s">
        <v>313</v>
      </c>
      <c r="AE605" s="3">
        <v>150.60570000000001</v>
      </c>
    </row>
    <row r="606" spans="29:31" x14ac:dyDescent="0.25">
      <c r="AC606" t="s">
        <v>6</v>
      </c>
      <c r="AD606" s="42" t="s">
        <v>314</v>
      </c>
      <c r="AE606" s="3">
        <v>11.3459</v>
      </c>
    </row>
    <row r="607" spans="29:31" x14ac:dyDescent="0.25">
      <c r="AC607" t="s">
        <v>6</v>
      </c>
      <c r="AD607" s="42" t="s">
        <v>315</v>
      </c>
      <c r="AE607" s="3">
        <v>56.459499999999998</v>
      </c>
    </row>
    <row r="608" spans="29:31" x14ac:dyDescent="0.25">
      <c r="AC608" t="s">
        <v>6</v>
      </c>
      <c r="AD608" s="42" t="s">
        <v>10</v>
      </c>
      <c r="AE608" s="3">
        <v>5.0896999999999997</v>
      </c>
    </row>
    <row r="609" spans="29:31" x14ac:dyDescent="0.25">
      <c r="AC609" t="s">
        <v>6</v>
      </c>
      <c r="AD609" s="42" t="s">
        <v>11</v>
      </c>
      <c r="AE609" s="3">
        <v>4.5755999999999997</v>
      </c>
    </row>
    <row r="610" spans="29:31" x14ac:dyDescent="0.25">
      <c r="AC610" t="s">
        <v>6</v>
      </c>
      <c r="AD610" s="42" t="s">
        <v>316</v>
      </c>
      <c r="AE610" s="3">
        <v>33.875500000000002</v>
      </c>
    </row>
    <row r="611" spans="29:31" x14ac:dyDescent="0.25">
      <c r="AC611" t="s">
        <v>6</v>
      </c>
      <c r="AD611" s="42" t="s">
        <v>317</v>
      </c>
      <c r="AE611" s="3">
        <v>23.9681</v>
      </c>
    </row>
    <row r="612" spans="29:31" x14ac:dyDescent="0.25">
      <c r="AC612" t="s">
        <v>6</v>
      </c>
      <c r="AD612" s="42" t="s">
        <v>318</v>
      </c>
      <c r="AE612" s="3">
        <v>46.163499999999999</v>
      </c>
    </row>
    <row r="613" spans="29:31" x14ac:dyDescent="0.25">
      <c r="AC613" t="s">
        <v>6</v>
      </c>
      <c r="AD613" s="42" t="s">
        <v>319</v>
      </c>
      <c r="AE613" s="3">
        <v>14.980700000000001</v>
      </c>
    </row>
    <row r="614" spans="29:31" x14ac:dyDescent="0.25">
      <c r="AC614" t="s">
        <v>6</v>
      </c>
      <c r="AD614" s="42" t="s">
        <v>320</v>
      </c>
      <c r="AE614" s="3">
        <v>4.6551999999999998</v>
      </c>
    </row>
    <row r="615" spans="29:31" x14ac:dyDescent="0.25">
      <c r="AC615" t="s">
        <v>6</v>
      </c>
      <c r="AD615" s="42" t="s">
        <v>321</v>
      </c>
      <c r="AE615" s="3">
        <v>4.0243000000000002</v>
      </c>
    </row>
    <row r="616" spans="29:31" x14ac:dyDescent="0.25">
      <c r="AC616" t="s">
        <v>6</v>
      </c>
      <c r="AD616" s="42" t="s">
        <v>322</v>
      </c>
      <c r="AE616" s="3">
        <v>20.2957</v>
      </c>
    </row>
    <row r="617" spans="29:31" x14ac:dyDescent="0.25">
      <c r="AC617" t="s">
        <v>6</v>
      </c>
      <c r="AD617" s="42" t="s">
        <v>323</v>
      </c>
      <c r="AE617" s="3">
        <v>3.8828999999999998</v>
      </c>
    </row>
    <row r="618" spans="29:31" x14ac:dyDescent="0.25">
      <c r="AC618" t="s">
        <v>6</v>
      </c>
      <c r="AD618" s="42" t="s">
        <v>324</v>
      </c>
      <c r="AE618" s="3">
        <v>29.921500000000002</v>
      </c>
    </row>
    <row r="619" spans="29:31" x14ac:dyDescent="0.25">
      <c r="AC619" t="s">
        <v>6</v>
      </c>
      <c r="AD619" s="42" t="s">
        <v>325</v>
      </c>
      <c r="AE619" s="3">
        <v>5.7862999999999998</v>
      </c>
    </row>
    <row r="620" spans="29:31" x14ac:dyDescent="0.25">
      <c r="AC620" t="s">
        <v>6</v>
      </c>
      <c r="AD620" s="42" t="s">
        <v>326</v>
      </c>
      <c r="AE620" s="3">
        <v>4.0678000000000001</v>
      </c>
    </row>
    <row r="621" spans="29:31" x14ac:dyDescent="0.25">
      <c r="AC621" t="s">
        <v>6</v>
      </c>
      <c r="AD621" s="42" t="s">
        <v>327</v>
      </c>
      <c r="AE621" s="3">
        <v>19.534400000000002</v>
      </c>
    </row>
    <row r="622" spans="29:31" x14ac:dyDescent="0.25">
      <c r="AC622" t="s">
        <v>6</v>
      </c>
      <c r="AD622" s="42" t="s">
        <v>328</v>
      </c>
      <c r="AE622" s="3">
        <v>8.36</v>
      </c>
    </row>
    <row r="623" spans="29:31" x14ac:dyDescent="0.25">
      <c r="AC623" t="s">
        <v>6</v>
      </c>
      <c r="AD623" s="42" t="s">
        <v>329</v>
      </c>
      <c r="AE623" s="3">
        <v>7.28</v>
      </c>
    </row>
    <row r="624" spans="29:31" x14ac:dyDescent="0.25">
      <c r="AC624" t="s">
        <v>6</v>
      </c>
      <c r="AD624" s="42" t="s">
        <v>330</v>
      </c>
      <c r="AE624" s="3">
        <v>7.28</v>
      </c>
    </row>
    <row r="625" spans="29:31" x14ac:dyDescent="0.25">
      <c r="AC625" t="s">
        <v>6</v>
      </c>
      <c r="AD625" s="42" t="s">
        <v>331</v>
      </c>
      <c r="AE625" s="3">
        <v>56.107100000000003</v>
      </c>
    </row>
    <row r="626" spans="29:31" x14ac:dyDescent="0.25">
      <c r="AC626" t="s">
        <v>6</v>
      </c>
      <c r="AD626" s="42" t="s">
        <v>332</v>
      </c>
      <c r="AE626" s="3">
        <v>33.913600000000002</v>
      </c>
    </row>
    <row r="627" spans="29:31" x14ac:dyDescent="0.25">
      <c r="AC627" t="s">
        <v>6</v>
      </c>
      <c r="AD627" s="42" t="s">
        <v>333</v>
      </c>
      <c r="AE627" s="3">
        <v>32.619300000000003</v>
      </c>
    </row>
    <row r="628" spans="29:31" x14ac:dyDescent="0.25">
      <c r="AC628" t="s">
        <v>6</v>
      </c>
      <c r="AD628" s="42" t="s">
        <v>334</v>
      </c>
      <c r="AE628" s="3">
        <v>5.5625999999999998</v>
      </c>
    </row>
    <row r="629" spans="29:31" x14ac:dyDescent="0.25">
      <c r="AC629" t="s">
        <v>6</v>
      </c>
      <c r="AD629" s="42" t="s">
        <v>913</v>
      </c>
      <c r="AE629" s="3"/>
    </row>
    <row r="630" spans="29:31" x14ac:dyDescent="0.25">
      <c r="AC630" t="s">
        <v>6</v>
      </c>
      <c r="AD630" s="42" t="s">
        <v>914</v>
      </c>
      <c r="AE630" s="3">
        <v>3.47</v>
      </c>
    </row>
    <row r="631" spans="29:31" x14ac:dyDescent="0.25">
      <c r="AC631" t="s">
        <v>6</v>
      </c>
      <c r="AD631" s="42" t="s">
        <v>915</v>
      </c>
      <c r="AE631" s="3"/>
    </row>
    <row r="632" spans="29:31" x14ac:dyDescent="0.25">
      <c r="AC632" t="s">
        <v>6</v>
      </c>
      <c r="AD632" s="42" t="s">
        <v>916</v>
      </c>
      <c r="AE632" s="3">
        <v>4.6100000000000003</v>
      </c>
    </row>
    <row r="633" spans="29:31" x14ac:dyDescent="0.25">
      <c r="AC633" t="s">
        <v>6</v>
      </c>
      <c r="AD633" s="42" t="s">
        <v>335</v>
      </c>
      <c r="AE633" s="3">
        <v>5.4290000000000003</v>
      </c>
    </row>
    <row r="634" spans="29:31" x14ac:dyDescent="0.25">
      <c r="AC634" t="s">
        <v>6</v>
      </c>
      <c r="AD634" s="42" t="s">
        <v>336</v>
      </c>
      <c r="AE634" s="3">
        <v>5.5523999999999996</v>
      </c>
    </row>
    <row r="635" spans="29:31" x14ac:dyDescent="0.25">
      <c r="AC635" t="s">
        <v>6</v>
      </c>
      <c r="AD635" s="42" t="s">
        <v>12</v>
      </c>
      <c r="AE635" s="3">
        <v>6.3544</v>
      </c>
    </row>
    <row r="636" spans="29:31" x14ac:dyDescent="0.25">
      <c r="AC636" t="s">
        <v>6</v>
      </c>
      <c r="AD636" s="42" t="s">
        <v>337</v>
      </c>
      <c r="AE636" s="3">
        <v>7.6294000000000004</v>
      </c>
    </row>
    <row r="637" spans="29:31" x14ac:dyDescent="0.25">
      <c r="AC637" t="s">
        <v>6</v>
      </c>
      <c r="AD637" s="42" t="s">
        <v>338</v>
      </c>
      <c r="AE637" s="3">
        <v>7.5984999999999996</v>
      </c>
    </row>
    <row r="638" spans="29:31" x14ac:dyDescent="0.25">
      <c r="AC638" t="s">
        <v>6</v>
      </c>
      <c r="AD638" s="42" t="s">
        <v>917</v>
      </c>
      <c r="AE638" s="3">
        <v>47.38</v>
      </c>
    </row>
    <row r="639" spans="29:31" x14ac:dyDescent="0.25">
      <c r="AC639" t="s">
        <v>6</v>
      </c>
      <c r="AD639" s="42" t="s">
        <v>339</v>
      </c>
      <c r="AE639" s="3">
        <v>7.6704999999999997</v>
      </c>
    </row>
    <row r="640" spans="29:31" x14ac:dyDescent="0.25">
      <c r="AC640" t="s">
        <v>6</v>
      </c>
      <c r="AD640" s="42" t="s">
        <v>340</v>
      </c>
      <c r="AE640" s="3">
        <v>44.043999999999997</v>
      </c>
    </row>
    <row r="641" spans="29:31" x14ac:dyDescent="0.25">
      <c r="AC641" t="s">
        <v>6</v>
      </c>
      <c r="AD641" s="42" t="s">
        <v>13</v>
      </c>
      <c r="AE641" s="3">
        <v>47.376800000000003</v>
      </c>
    </row>
    <row r="642" spans="29:31" x14ac:dyDescent="0.25">
      <c r="AC642" t="s">
        <v>6</v>
      </c>
      <c r="AD642" s="42" t="s">
        <v>341</v>
      </c>
      <c r="AE642" s="3">
        <v>2.8060999999999998</v>
      </c>
    </row>
    <row r="643" spans="29:31" x14ac:dyDescent="0.25">
      <c r="AC643" t="s">
        <v>6</v>
      </c>
      <c r="AD643" s="42" t="s">
        <v>14</v>
      </c>
      <c r="AE643" s="3">
        <v>3.4754</v>
      </c>
    </row>
    <row r="644" spans="29:31" x14ac:dyDescent="0.25">
      <c r="AC644" t="s">
        <v>6</v>
      </c>
      <c r="AD644" s="42" t="s">
        <v>342</v>
      </c>
      <c r="AE644" s="3">
        <v>20.440999999999999</v>
      </c>
    </row>
    <row r="645" spans="29:31" x14ac:dyDescent="0.25">
      <c r="AC645" t="s">
        <v>6</v>
      </c>
      <c r="AD645" s="42" t="s">
        <v>343</v>
      </c>
      <c r="AE645" s="3">
        <v>70.364599999999996</v>
      </c>
    </row>
    <row r="646" spans="29:31" x14ac:dyDescent="0.25">
      <c r="AC646" t="s">
        <v>6</v>
      </c>
      <c r="AD646" s="42" t="s">
        <v>918</v>
      </c>
      <c r="AE646" s="3">
        <v>51.89</v>
      </c>
    </row>
    <row r="647" spans="29:31" x14ac:dyDescent="0.25">
      <c r="AC647" t="s">
        <v>6</v>
      </c>
      <c r="AD647" s="42" t="s">
        <v>344</v>
      </c>
      <c r="AE647" s="3">
        <v>4.6166999999999998</v>
      </c>
    </row>
    <row r="648" spans="29:31" x14ac:dyDescent="0.25">
      <c r="AC648" t="s">
        <v>6</v>
      </c>
      <c r="AD648" s="42" t="s">
        <v>345</v>
      </c>
      <c r="AE648" s="3">
        <v>51.892099999999999</v>
      </c>
    </row>
    <row r="649" spans="29:31" x14ac:dyDescent="0.25">
      <c r="AC649" t="s">
        <v>6</v>
      </c>
      <c r="AD649" s="42" t="s">
        <v>346</v>
      </c>
      <c r="AE649" s="3">
        <v>11.092599999999999</v>
      </c>
    </row>
    <row r="650" spans="29:31" x14ac:dyDescent="0.25">
      <c r="AC650" t="s">
        <v>6</v>
      </c>
      <c r="AD650" s="42" t="s">
        <v>347</v>
      </c>
      <c r="AE650" s="3">
        <v>68.115700000000004</v>
      </c>
    </row>
    <row r="651" spans="29:31" x14ac:dyDescent="0.25">
      <c r="AC651" t="s">
        <v>6</v>
      </c>
      <c r="AD651" s="42" t="s">
        <v>348</v>
      </c>
      <c r="AE651" s="3">
        <v>17.7941</v>
      </c>
    </row>
    <row r="652" spans="29:31" x14ac:dyDescent="0.25">
      <c r="AC652" t="s">
        <v>6</v>
      </c>
      <c r="AD652" s="42" t="s">
        <v>349</v>
      </c>
      <c r="AE652" s="3">
        <v>17.7941</v>
      </c>
    </row>
    <row r="653" spans="29:31" x14ac:dyDescent="0.25">
      <c r="AC653" t="s">
        <v>6</v>
      </c>
      <c r="AD653" s="42" t="s">
        <v>350</v>
      </c>
      <c r="AE653" s="3">
        <v>19.45</v>
      </c>
    </row>
    <row r="654" spans="29:31" x14ac:dyDescent="0.25">
      <c r="AC654" t="s">
        <v>6</v>
      </c>
      <c r="AD654" s="42" t="s">
        <v>351</v>
      </c>
      <c r="AE654" s="3">
        <v>22.8432</v>
      </c>
    </row>
    <row r="655" spans="29:31" x14ac:dyDescent="0.25">
      <c r="AC655" t="s">
        <v>6</v>
      </c>
      <c r="AD655" s="42" t="s">
        <v>352</v>
      </c>
      <c r="AE655" s="3">
        <v>35.299100000000003</v>
      </c>
    </row>
    <row r="656" spans="29:31" x14ac:dyDescent="0.25">
      <c r="AC656" t="s">
        <v>6</v>
      </c>
      <c r="AD656" s="42" t="s">
        <v>353</v>
      </c>
      <c r="AE656" s="3">
        <v>76.503500000000003</v>
      </c>
    </row>
    <row r="657" spans="29:31" x14ac:dyDescent="0.25">
      <c r="AC657" t="s">
        <v>6</v>
      </c>
      <c r="AD657" s="42" t="s">
        <v>354</v>
      </c>
      <c r="AE657" s="3">
        <v>29.581800000000001</v>
      </c>
    </row>
    <row r="658" spans="29:31" x14ac:dyDescent="0.25">
      <c r="AC658" t="s">
        <v>6</v>
      </c>
      <c r="AD658" s="42" t="s">
        <v>355</v>
      </c>
      <c r="AE658" s="3">
        <v>170.15620000000001</v>
      </c>
    </row>
    <row r="659" spans="29:31" x14ac:dyDescent="0.25">
      <c r="AC659" t="s">
        <v>6</v>
      </c>
      <c r="AD659" s="42" t="s">
        <v>356</v>
      </c>
      <c r="AE659" s="3">
        <v>278.36660000000001</v>
      </c>
    </row>
    <row r="660" spans="29:31" x14ac:dyDescent="0.25">
      <c r="AC660" t="s">
        <v>6</v>
      </c>
      <c r="AD660" s="42" t="s">
        <v>919</v>
      </c>
      <c r="AE660" s="3">
        <v>3.74</v>
      </c>
    </row>
    <row r="661" spans="29:31" x14ac:dyDescent="0.25">
      <c r="AC661" t="s">
        <v>6</v>
      </c>
      <c r="AD661" s="42" t="s">
        <v>357</v>
      </c>
      <c r="AE661" s="3">
        <v>6.7172999999999998</v>
      </c>
    </row>
    <row r="662" spans="29:31" x14ac:dyDescent="0.25">
      <c r="AC662" t="s">
        <v>6</v>
      </c>
      <c r="AD662" s="42" t="s">
        <v>15</v>
      </c>
      <c r="AE662" s="3">
        <v>3.7427000000000001</v>
      </c>
    </row>
    <row r="663" spans="29:31" x14ac:dyDescent="0.25">
      <c r="AC663" t="s">
        <v>6</v>
      </c>
      <c r="AD663" s="42" t="s">
        <v>358</v>
      </c>
      <c r="AE663" s="3">
        <v>6.4615</v>
      </c>
    </row>
    <row r="664" spans="29:31" x14ac:dyDescent="0.25">
      <c r="AC664" t="s">
        <v>6</v>
      </c>
      <c r="AD664" s="42" t="s">
        <v>359</v>
      </c>
      <c r="AE664" s="3">
        <v>161.88579999999999</v>
      </c>
    </row>
    <row r="665" spans="29:31" x14ac:dyDescent="0.25">
      <c r="AC665" t="s">
        <v>6</v>
      </c>
      <c r="AD665" s="42" t="s">
        <v>360</v>
      </c>
      <c r="AE665" s="3">
        <v>56.073700000000002</v>
      </c>
    </row>
    <row r="666" spans="29:31" x14ac:dyDescent="0.25">
      <c r="AC666" t="s">
        <v>6</v>
      </c>
      <c r="AD666" s="42" t="s">
        <v>361</v>
      </c>
      <c r="AE666" s="3">
        <v>11.8451</v>
      </c>
    </row>
    <row r="667" spans="29:31" x14ac:dyDescent="0.25">
      <c r="AC667" t="s">
        <v>6</v>
      </c>
      <c r="AD667" s="42" t="s">
        <v>362</v>
      </c>
      <c r="AE667" s="3">
        <v>4.9436</v>
      </c>
    </row>
    <row r="668" spans="29:31" x14ac:dyDescent="0.25">
      <c r="AC668" t="s">
        <v>6</v>
      </c>
      <c r="AD668" s="42" t="s">
        <v>363</v>
      </c>
      <c r="AE668" s="3">
        <v>4.9436</v>
      </c>
    </row>
    <row r="669" spans="29:31" x14ac:dyDescent="0.25">
      <c r="AC669" t="s">
        <v>6</v>
      </c>
      <c r="AD669" s="42" t="s">
        <v>364</v>
      </c>
      <c r="AE669" s="3">
        <v>8.6883999999999997</v>
      </c>
    </row>
    <row r="670" spans="29:31" x14ac:dyDescent="0.25">
      <c r="AC670" t="s">
        <v>6</v>
      </c>
      <c r="AD670" s="42" t="s">
        <v>16</v>
      </c>
      <c r="AE670" s="3">
        <v>18.872900000000001</v>
      </c>
    </row>
    <row r="671" spans="29:31" x14ac:dyDescent="0.25">
      <c r="AC671" t="s">
        <v>6</v>
      </c>
      <c r="AD671" s="42" t="s">
        <v>365</v>
      </c>
      <c r="AE671" s="3">
        <v>115.983</v>
      </c>
    </row>
    <row r="672" spans="29:31" x14ac:dyDescent="0.25">
      <c r="AC672" t="s">
        <v>6</v>
      </c>
      <c r="AD672" s="42" t="s">
        <v>366</v>
      </c>
      <c r="AE672" s="3">
        <v>23.759599999999999</v>
      </c>
    </row>
    <row r="673" spans="29:31" x14ac:dyDescent="0.25">
      <c r="AC673" t="s">
        <v>6</v>
      </c>
      <c r="AD673" s="42" t="s">
        <v>367</v>
      </c>
      <c r="AE673" s="3">
        <v>73.008600000000001</v>
      </c>
    </row>
    <row r="674" spans="29:31" x14ac:dyDescent="0.25">
      <c r="AC674" t="s">
        <v>6</v>
      </c>
      <c r="AD674" s="42" t="s">
        <v>920</v>
      </c>
      <c r="AE674" s="3">
        <v>18.18</v>
      </c>
    </row>
    <row r="675" spans="29:31" x14ac:dyDescent="0.25">
      <c r="AC675" t="s">
        <v>6</v>
      </c>
      <c r="AD675" s="42" t="s">
        <v>368</v>
      </c>
      <c r="AE675" s="3">
        <v>0</v>
      </c>
    </row>
    <row r="676" spans="29:31" x14ac:dyDescent="0.25">
      <c r="AC676" t="s">
        <v>6</v>
      </c>
      <c r="AD676" s="42" t="s">
        <v>369</v>
      </c>
      <c r="AE676" s="3">
        <v>18.18</v>
      </c>
    </row>
    <row r="677" spans="29:31" x14ac:dyDescent="0.25">
      <c r="AC677" t="s">
        <v>6</v>
      </c>
      <c r="AD677" s="42" t="s">
        <v>370</v>
      </c>
      <c r="AE677" s="3">
        <v>38.174300000000002</v>
      </c>
    </row>
    <row r="678" spans="29:31" x14ac:dyDescent="0.25">
      <c r="AC678" t="s">
        <v>6</v>
      </c>
      <c r="AD678" s="42" t="s">
        <v>371</v>
      </c>
      <c r="AE678" s="3">
        <v>26.5412</v>
      </c>
    </row>
    <row r="679" spans="29:31" x14ac:dyDescent="0.25">
      <c r="AC679" t="s">
        <v>6</v>
      </c>
      <c r="AD679" s="42" t="s">
        <v>372</v>
      </c>
      <c r="AE679" s="3">
        <v>5.4690000000000003</v>
      </c>
    </row>
    <row r="680" spans="29:31" x14ac:dyDescent="0.25">
      <c r="AC680" t="s">
        <v>6</v>
      </c>
      <c r="AD680" s="42" t="s">
        <v>373</v>
      </c>
      <c r="AE680" s="3">
        <v>5.4690000000000003</v>
      </c>
    </row>
    <row r="681" spans="29:31" x14ac:dyDescent="0.25">
      <c r="AC681" t="s">
        <v>6</v>
      </c>
      <c r="AD681" s="42" t="s">
        <v>374</v>
      </c>
      <c r="AE681" s="3">
        <v>8.2873999999999999</v>
      </c>
    </row>
    <row r="682" spans="29:31" x14ac:dyDescent="0.25">
      <c r="AC682" t="s">
        <v>6</v>
      </c>
      <c r="AD682" s="42" t="s">
        <v>375</v>
      </c>
      <c r="AE682" s="3">
        <v>12.5494</v>
      </c>
    </row>
    <row r="683" spans="29:31" x14ac:dyDescent="0.25">
      <c r="AC683" t="s">
        <v>6</v>
      </c>
      <c r="AD683" s="42" t="s">
        <v>376</v>
      </c>
      <c r="AE683" s="3">
        <v>39.280500000000004</v>
      </c>
    </row>
    <row r="684" spans="29:31" ht="30" x14ac:dyDescent="0.25">
      <c r="AC684" t="s">
        <v>6</v>
      </c>
      <c r="AD684" s="42" t="s">
        <v>377</v>
      </c>
      <c r="AE684" s="3">
        <v>0</v>
      </c>
    </row>
    <row r="685" spans="29:31" x14ac:dyDescent="0.25">
      <c r="AC685" t="s">
        <v>6</v>
      </c>
      <c r="AD685" s="42" t="s">
        <v>378</v>
      </c>
      <c r="AE685" s="3">
        <v>150.69049999999999</v>
      </c>
    </row>
    <row r="686" spans="29:31" x14ac:dyDescent="0.25">
      <c r="AC686" t="s">
        <v>6</v>
      </c>
      <c r="AD686" s="42" t="s">
        <v>379</v>
      </c>
      <c r="AE686" s="3">
        <v>8.9060000000000006</v>
      </c>
    </row>
    <row r="687" spans="29:31" x14ac:dyDescent="0.25">
      <c r="AC687" t="s">
        <v>6</v>
      </c>
      <c r="AD687" s="42" t="s">
        <v>380</v>
      </c>
      <c r="AE687" s="3">
        <v>13.120100000000001</v>
      </c>
    </row>
    <row r="688" spans="29:31" x14ac:dyDescent="0.25">
      <c r="AC688" t="s">
        <v>6</v>
      </c>
      <c r="AD688" s="42" t="s">
        <v>381</v>
      </c>
      <c r="AE688" s="3">
        <v>14.21</v>
      </c>
    </row>
    <row r="689" spans="29:31" x14ac:dyDescent="0.25">
      <c r="AC689" t="s">
        <v>6</v>
      </c>
      <c r="AD689" s="42" t="s">
        <v>382</v>
      </c>
      <c r="AE689" s="3">
        <v>26.924700000000001</v>
      </c>
    </row>
    <row r="690" spans="29:31" x14ac:dyDescent="0.25">
      <c r="AC690" t="s">
        <v>6</v>
      </c>
      <c r="AD690" s="42" t="s">
        <v>383</v>
      </c>
      <c r="AE690" s="3">
        <v>7.0397999999999996</v>
      </c>
    </row>
    <row r="691" spans="29:31" x14ac:dyDescent="0.25">
      <c r="AC691" t="s">
        <v>6</v>
      </c>
      <c r="AD691" s="42" t="s">
        <v>384</v>
      </c>
      <c r="AE691" s="3">
        <v>22.153700000000001</v>
      </c>
    </row>
    <row r="692" spans="29:31" x14ac:dyDescent="0.25">
      <c r="AC692" t="s">
        <v>6</v>
      </c>
      <c r="AD692" s="42" t="s">
        <v>385</v>
      </c>
      <c r="AE692" s="3">
        <v>26.6648</v>
      </c>
    </row>
    <row r="693" spans="29:31" x14ac:dyDescent="0.25">
      <c r="AC693" t="s">
        <v>6</v>
      </c>
      <c r="AD693" s="42" t="s">
        <v>386</v>
      </c>
      <c r="AE693" s="3">
        <v>12.463699999999999</v>
      </c>
    </row>
    <row r="694" spans="29:31" x14ac:dyDescent="0.25">
      <c r="AC694" t="s">
        <v>6</v>
      </c>
      <c r="AD694" s="42" t="s">
        <v>387</v>
      </c>
      <c r="AE694" s="3">
        <v>11.916399999999999</v>
      </c>
    </row>
    <row r="695" spans="29:31" x14ac:dyDescent="0.25">
      <c r="AC695" t="s">
        <v>6</v>
      </c>
      <c r="AD695" s="42" t="s">
        <v>388</v>
      </c>
      <c r="AE695" s="3">
        <v>52.572499999999998</v>
      </c>
    </row>
    <row r="696" spans="29:31" x14ac:dyDescent="0.25">
      <c r="AC696" t="s">
        <v>6</v>
      </c>
      <c r="AD696" s="42" t="s">
        <v>389</v>
      </c>
      <c r="AE696" s="3">
        <v>43.357199999999999</v>
      </c>
    </row>
    <row r="697" spans="29:31" x14ac:dyDescent="0.25">
      <c r="AC697" t="s">
        <v>6</v>
      </c>
      <c r="AD697" s="42" t="s">
        <v>390</v>
      </c>
      <c r="AE697" s="3">
        <v>63.358199999999997</v>
      </c>
    </row>
    <row r="698" spans="29:31" x14ac:dyDescent="0.25">
      <c r="AC698" t="s">
        <v>6</v>
      </c>
      <c r="AD698" s="42" t="s">
        <v>391</v>
      </c>
      <c r="AE698" s="3">
        <v>13.3636</v>
      </c>
    </row>
    <row r="699" spans="29:31" x14ac:dyDescent="0.25">
      <c r="AC699" t="s">
        <v>6</v>
      </c>
      <c r="AD699" s="42" t="s">
        <v>392</v>
      </c>
      <c r="AE699" s="3">
        <v>15.6477</v>
      </c>
    </row>
    <row r="700" spans="29:31" x14ac:dyDescent="0.25">
      <c r="AC700" t="s">
        <v>6</v>
      </c>
      <c r="AD700" s="42" t="s">
        <v>921</v>
      </c>
      <c r="AE700" s="3">
        <v>43.784599999999998</v>
      </c>
    </row>
    <row r="701" spans="29:31" x14ac:dyDescent="0.25">
      <c r="AC701" t="s">
        <v>6</v>
      </c>
      <c r="AD701" s="42" t="s">
        <v>393</v>
      </c>
      <c r="AE701" s="3">
        <v>8.4634</v>
      </c>
    </row>
    <row r="702" spans="29:31" x14ac:dyDescent="0.25">
      <c r="AC702" t="s">
        <v>6</v>
      </c>
      <c r="AD702" s="42" t="s">
        <v>394</v>
      </c>
      <c r="AE702" s="3">
        <v>4.1436999999999999</v>
      </c>
    </row>
    <row r="703" spans="29:31" x14ac:dyDescent="0.25">
      <c r="AC703" t="s">
        <v>6</v>
      </c>
      <c r="AD703" s="42" t="s">
        <v>395</v>
      </c>
      <c r="AE703" s="3">
        <v>8.8734999999999999</v>
      </c>
    </row>
    <row r="704" spans="29:31" x14ac:dyDescent="0.25">
      <c r="AC704" t="s">
        <v>6</v>
      </c>
      <c r="AD704" s="42" t="s">
        <v>922</v>
      </c>
      <c r="AE704" s="3">
        <v>8.4634</v>
      </c>
    </row>
    <row r="705" spans="29:31" x14ac:dyDescent="0.25">
      <c r="AC705" t="s">
        <v>6</v>
      </c>
      <c r="AD705" s="42" t="s">
        <v>396</v>
      </c>
      <c r="AE705" s="3">
        <v>34.5276</v>
      </c>
    </row>
    <row r="706" spans="29:31" x14ac:dyDescent="0.25">
      <c r="AC706" t="s">
        <v>6</v>
      </c>
      <c r="AD706" s="42" t="s">
        <v>397</v>
      </c>
      <c r="AE706" s="3">
        <v>26.959900000000001</v>
      </c>
    </row>
    <row r="707" spans="29:31" x14ac:dyDescent="0.25">
      <c r="AC707" t="s">
        <v>6</v>
      </c>
      <c r="AD707" s="42" t="s">
        <v>398</v>
      </c>
      <c r="AE707" s="3">
        <v>62.925699999999999</v>
      </c>
    </row>
    <row r="708" spans="29:31" x14ac:dyDescent="0.25">
      <c r="AC708" t="s">
        <v>6</v>
      </c>
      <c r="AD708" s="42" t="s">
        <v>399</v>
      </c>
      <c r="AE708" s="3">
        <v>6.8285</v>
      </c>
    </row>
    <row r="709" spans="29:31" x14ac:dyDescent="0.25">
      <c r="AC709" t="s">
        <v>6</v>
      </c>
      <c r="AD709" s="42" t="s">
        <v>923</v>
      </c>
      <c r="AE709" s="3">
        <v>60.655700000000003</v>
      </c>
    </row>
    <row r="710" spans="29:31" x14ac:dyDescent="0.25">
      <c r="AC710" t="s">
        <v>6</v>
      </c>
      <c r="AD710" s="42" t="s">
        <v>17</v>
      </c>
      <c r="AE710" s="3">
        <v>3.3828</v>
      </c>
    </row>
    <row r="711" spans="29:31" x14ac:dyDescent="0.25">
      <c r="AC711" t="s">
        <v>6</v>
      </c>
      <c r="AD711" s="42" t="s">
        <v>400</v>
      </c>
      <c r="AE711" s="3">
        <v>56.454999999999998</v>
      </c>
    </row>
    <row r="712" spans="29:31" x14ac:dyDescent="0.25">
      <c r="AC712" t="s">
        <v>6</v>
      </c>
      <c r="AD712" s="42" t="s">
        <v>401</v>
      </c>
      <c r="AE712" s="3">
        <v>6.0768000000000004</v>
      </c>
    </row>
    <row r="713" spans="29:31" x14ac:dyDescent="0.25">
      <c r="AC713" t="s">
        <v>6</v>
      </c>
      <c r="AD713" s="42" t="s">
        <v>402</v>
      </c>
      <c r="AE713" s="3">
        <v>8.3491999999999997</v>
      </c>
    </row>
    <row r="714" spans="29:31" x14ac:dyDescent="0.25">
      <c r="AC714" t="s">
        <v>6</v>
      </c>
      <c r="AD714" s="42" t="s">
        <v>924</v>
      </c>
      <c r="AE714" s="3">
        <v>26.924700000000001</v>
      </c>
    </row>
    <row r="715" spans="29:31" x14ac:dyDescent="0.25">
      <c r="AC715" t="s">
        <v>6</v>
      </c>
      <c r="AD715" s="42" t="s">
        <v>403</v>
      </c>
      <c r="AE715" s="3">
        <v>6.3962000000000003</v>
      </c>
    </row>
    <row r="716" spans="29:31" x14ac:dyDescent="0.25">
      <c r="AC716" t="s">
        <v>6</v>
      </c>
      <c r="AD716" s="42" t="s">
        <v>404</v>
      </c>
      <c r="AE716" s="3">
        <v>7.2287999999999997</v>
      </c>
    </row>
    <row r="717" spans="29:31" x14ac:dyDescent="0.25">
      <c r="AC717" t="s">
        <v>6</v>
      </c>
      <c r="AD717" s="42" t="s">
        <v>405</v>
      </c>
      <c r="AE717" s="3">
        <v>15.1501</v>
      </c>
    </row>
    <row r="718" spans="29:31" x14ac:dyDescent="0.25">
      <c r="AC718" t="s">
        <v>6</v>
      </c>
      <c r="AD718" s="42" t="s">
        <v>406</v>
      </c>
      <c r="AE718" s="3">
        <v>29.355899999999998</v>
      </c>
    </row>
  </sheetData>
  <sheetProtection algorithmName="SHA-512" hashValue="9wgPJZgE2ivo1nT7/PQP897XEQDru4eMIdlBqULf4t5gMYuwtffzMVd3QhG3R/Eg5TIa+r+M4F+oKm9/pSx4bQ==" saltValue="0jyc1zBbvfpg4IV2+58VuQ==" spinCount="100000" sheet="1" objects="1" scenarios="1" selectLockedCells="1"/>
  <mergeCells count="5">
    <mergeCell ref="B1:E1"/>
    <mergeCell ref="B3:E3"/>
    <mergeCell ref="B25:E26"/>
    <mergeCell ref="B28:C28"/>
    <mergeCell ref="B2:C2"/>
  </mergeCells>
  <dataValidations xWindow="458" yWindow="283" count="4">
    <dataValidation type="list" allowBlank="1" showInputMessage="1" showErrorMessage="1" sqref="B5:B24" xr:uid="{00000000-0002-0000-0100-000000000000}">
      <formula1>Laboratory_Name</formula1>
    </dataValidation>
    <dataValidation type="list" allowBlank="1" showInputMessage="1" showErrorMessage="1" sqref="C10:C24" xr:uid="{00000000-0002-0000-0100-000001000000}">
      <formula1>INDIRECT($B10)</formula1>
    </dataValidation>
    <dataValidation type="list" allowBlank="1" showInputMessage="1" showErrorMessage="1" sqref="D5:D24" xr:uid="{00000000-0002-0000-0100-000002000000}">
      <formula1>Investigation_Cost_Category</formula1>
    </dataValidation>
    <dataValidation type="list" allowBlank="1" showInputMessage="1" showErrorMessage="1" promptTitle="Information" prompt="If the investigation does not appear in the dropdown list please leave the Laboratory/Department field blank and type the investigation you require into the Investigation Name field. Once this is done you can then populate the Laboratory/Department field" sqref="C5:C9" xr:uid="{00000000-0002-0000-0100-000003000000}">
      <formula1>INDIRECT($B5)</formula1>
    </dataValidation>
  </dataValidations>
  <hyperlinks>
    <hyperlink ref="D2" r:id="rId1" xr:uid="{00000000-0004-0000-0100-000000000000}"/>
  </hyperlinks>
  <pageMargins left="0.7" right="0.7" top="0.75" bottom="0.75" header="0.3" footer="0.3"/>
  <pageSetup paperSize="9" orientation="portrait"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7">
    <tabColor rgb="FFFFC000"/>
  </sheetPr>
  <dimension ref="A3:H43"/>
  <sheetViews>
    <sheetView showGridLines="0" view="pageLayout" zoomScaleNormal="100" workbookViewId="0">
      <selection activeCell="B3" sqref="B3"/>
    </sheetView>
  </sheetViews>
  <sheetFormatPr defaultRowHeight="15" x14ac:dyDescent="0.25"/>
  <cols>
    <col min="7" max="7" width="5.42578125" customWidth="1"/>
    <col min="8" max="8" width="10.85546875" customWidth="1"/>
  </cols>
  <sheetData>
    <row r="3" spans="1:8" x14ac:dyDescent="0.25">
      <c r="A3" s="20" t="s">
        <v>122</v>
      </c>
      <c r="B3" s="21">
        <f>'Study Information'!C4</f>
        <v>0</v>
      </c>
      <c r="H3" s="24" t="s">
        <v>134</v>
      </c>
    </row>
    <row r="4" spans="1:8" x14ac:dyDescent="0.25">
      <c r="A4" s="20" t="s">
        <v>133</v>
      </c>
      <c r="B4" s="20"/>
      <c r="C4" s="20"/>
      <c r="D4" s="20"/>
      <c r="E4" s="21">
        <f>'Study Information'!C13</f>
        <v>0</v>
      </c>
      <c r="F4" s="19"/>
      <c r="G4" s="19"/>
      <c r="H4" s="23">
        <f ca="1">TODAY()</f>
        <v>44145</v>
      </c>
    </row>
    <row r="5" spans="1:8" x14ac:dyDescent="0.25">
      <c r="B5" s="19"/>
      <c r="C5" s="19"/>
      <c r="D5" s="19"/>
      <c r="E5" s="19"/>
      <c r="F5" s="19"/>
      <c r="G5" s="19"/>
      <c r="H5" s="19"/>
    </row>
    <row r="6" spans="1:8" x14ac:dyDescent="0.25">
      <c r="B6" s="106" t="s">
        <v>127</v>
      </c>
      <c r="C6" s="106"/>
      <c r="D6" s="106"/>
      <c r="E6" s="106"/>
      <c r="F6" s="106"/>
      <c r="G6" s="106"/>
      <c r="H6" s="106"/>
    </row>
    <row r="7" spans="1:8" x14ac:dyDescent="0.25">
      <c r="B7" s="107">
        <f>'Study Information'!B2:C2</f>
        <v>0</v>
      </c>
      <c r="C7" s="107"/>
      <c r="D7" s="107"/>
      <c r="E7" s="107"/>
      <c r="F7" s="107"/>
      <c r="G7" s="107"/>
      <c r="H7" s="107"/>
    </row>
    <row r="8" spans="1:8" x14ac:dyDescent="0.25">
      <c r="B8" s="107"/>
      <c r="C8" s="107"/>
      <c r="D8" s="107"/>
      <c r="E8" s="107"/>
      <c r="F8" s="107"/>
      <c r="G8" s="107"/>
      <c r="H8" s="107"/>
    </row>
    <row r="9" spans="1:8" x14ac:dyDescent="0.25">
      <c r="B9" s="107"/>
      <c r="C9" s="107"/>
      <c r="D9" s="107"/>
      <c r="E9" s="107"/>
      <c r="F9" s="107"/>
      <c r="G9" s="107"/>
      <c r="H9" s="107"/>
    </row>
    <row r="10" spans="1:8" x14ac:dyDescent="0.25">
      <c r="B10" s="107"/>
      <c r="C10" s="107"/>
      <c r="D10" s="107"/>
      <c r="E10" s="107"/>
      <c r="F10" s="107"/>
      <c r="G10" s="107"/>
      <c r="H10" s="107"/>
    </row>
    <row r="11" spans="1:8" x14ac:dyDescent="0.25">
      <c r="B11" s="107"/>
      <c r="C11" s="107"/>
      <c r="D11" s="107"/>
      <c r="E11" s="107"/>
      <c r="F11" s="107"/>
      <c r="G11" s="107"/>
      <c r="H11" s="107"/>
    </row>
    <row r="12" spans="1:8" x14ac:dyDescent="0.25">
      <c r="B12" s="107"/>
      <c r="C12" s="107"/>
      <c r="D12" s="107"/>
      <c r="E12" s="107"/>
      <c r="F12" s="107"/>
      <c r="G12" s="107"/>
      <c r="H12" s="107"/>
    </row>
    <row r="13" spans="1:8" x14ac:dyDescent="0.25">
      <c r="B13" s="107"/>
      <c r="C13" s="107"/>
      <c r="D13" s="107"/>
      <c r="E13" s="107"/>
      <c r="F13" s="107"/>
      <c r="G13" s="107"/>
      <c r="H13" s="107"/>
    </row>
    <row r="14" spans="1:8" x14ac:dyDescent="0.25">
      <c r="B14" s="107"/>
      <c r="C14" s="107"/>
      <c r="D14" s="107"/>
      <c r="E14" s="107"/>
      <c r="F14" s="107"/>
      <c r="G14" s="107"/>
      <c r="H14" s="107"/>
    </row>
    <row r="15" spans="1:8" x14ac:dyDescent="0.25">
      <c r="B15" s="105" t="s">
        <v>140</v>
      </c>
      <c r="C15" s="105"/>
      <c r="D15" s="105"/>
      <c r="E15" s="105"/>
      <c r="F15" s="105"/>
      <c r="G15" s="105"/>
      <c r="H15" s="105"/>
    </row>
    <row r="16" spans="1:8" x14ac:dyDescent="0.25">
      <c r="B16" s="20" t="s">
        <v>141</v>
      </c>
      <c r="C16" s="20"/>
      <c r="D16" s="20"/>
      <c r="E16" s="20"/>
      <c r="F16" s="20"/>
      <c r="G16" s="20"/>
      <c r="H16" s="20"/>
    </row>
    <row r="17" spans="2:8" x14ac:dyDescent="0.25">
      <c r="H17" s="31"/>
    </row>
    <row r="18" spans="2:8" x14ac:dyDescent="0.25">
      <c r="H18" s="31"/>
    </row>
    <row r="19" spans="2:8" ht="15.75" x14ac:dyDescent="0.25">
      <c r="B19" t="s">
        <v>869</v>
      </c>
      <c r="G19" s="109">
        <f>'Per Patient Budget'!R25</f>
        <v>0</v>
      </c>
      <c r="H19" s="109"/>
    </row>
    <row r="21" spans="2:8" x14ac:dyDescent="0.25">
      <c r="H21" s="22"/>
    </row>
    <row r="23" spans="2:8" x14ac:dyDescent="0.25">
      <c r="B23" s="20" t="s">
        <v>130</v>
      </c>
      <c r="C23" s="26"/>
      <c r="D23" s="20"/>
      <c r="E23" s="21">
        <f>'Study Information'!C13</f>
        <v>0</v>
      </c>
      <c r="F23" s="20" t="s">
        <v>123</v>
      </c>
      <c r="G23" s="20"/>
      <c r="H23" s="20"/>
    </row>
    <row r="24" spans="2:8" x14ac:dyDescent="0.25">
      <c r="B24" s="27"/>
      <c r="G24" s="111"/>
      <c r="H24" s="111"/>
    </row>
    <row r="25" spans="2:8" x14ac:dyDescent="0.25">
      <c r="B25" s="27"/>
      <c r="H25" s="31"/>
    </row>
    <row r="26" spans="2:8" x14ac:dyDescent="0.25">
      <c r="B26" s="18"/>
      <c r="G26" s="110"/>
      <c r="H26" s="110"/>
    </row>
    <row r="27" spans="2:8" ht="15.75" x14ac:dyDescent="0.25">
      <c r="B27" s="18" t="s">
        <v>870</v>
      </c>
      <c r="G27" s="109">
        <f>G19*E23</f>
        <v>0</v>
      </c>
      <c r="H27" s="109"/>
    </row>
    <row r="29" spans="2:8" ht="15.75" x14ac:dyDescent="0.25">
      <c r="B29" s="28" t="s">
        <v>124</v>
      </c>
      <c r="H29" s="30">
        <f>'Set-up Costs'!F6</f>
        <v>0</v>
      </c>
    </row>
    <row r="31" spans="2:8" x14ac:dyDescent="0.25">
      <c r="H31" s="22"/>
    </row>
    <row r="32" spans="2:8" x14ac:dyDescent="0.25">
      <c r="B32" s="105" t="s">
        <v>143</v>
      </c>
      <c r="C32" s="105"/>
      <c r="D32" s="105"/>
      <c r="E32" s="105"/>
      <c r="F32" s="105"/>
      <c r="G32" s="105"/>
      <c r="H32" s="105"/>
    </row>
    <row r="33" spans="2:8" x14ac:dyDescent="0.25">
      <c r="B33" s="29"/>
      <c r="C33" s="26"/>
      <c r="D33" s="26"/>
      <c r="E33" s="26"/>
      <c r="F33" s="26"/>
      <c r="G33" s="26"/>
      <c r="H33" s="26"/>
    </row>
    <row r="34" spans="2:8" x14ac:dyDescent="0.25">
      <c r="B34" t="s">
        <v>142</v>
      </c>
      <c r="G34" s="111">
        <f>G27+H29</f>
        <v>0</v>
      </c>
      <c r="H34" s="111"/>
    </row>
    <row r="35" spans="2:8" x14ac:dyDescent="0.25">
      <c r="H35" s="31"/>
    </row>
    <row r="37" spans="2:8" ht="26.25" x14ac:dyDescent="0.4">
      <c r="D37" t="s">
        <v>131</v>
      </c>
      <c r="F37" s="108">
        <f>(G27+H29)</f>
        <v>0</v>
      </c>
      <c r="G37" s="108"/>
      <c r="H37" s="108"/>
    </row>
    <row r="38" spans="2:8" x14ac:dyDescent="0.25">
      <c r="B38" s="18"/>
      <c r="C38" s="18"/>
      <c r="D38" s="18"/>
      <c r="E38" s="18"/>
      <c r="F38" s="18"/>
      <c r="G38" s="18"/>
      <c r="H38" s="18"/>
    </row>
    <row r="39" spans="2:8" x14ac:dyDescent="0.25">
      <c r="B39" s="18"/>
      <c r="C39" s="18"/>
      <c r="D39" s="18"/>
      <c r="E39" s="18"/>
      <c r="F39" s="18"/>
      <c r="G39" s="18"/>
      <c r="H39" s="18"/>
    </row>
    <row r="40" spans="2:8" x14ac:dyDescent="0.25">
      <c r="B40" s="18"/>
      <c r="C40" s="18"/>
      <c r="D40" s="18"/>
      <c r="E40" s="18"/>
      <c r="F40" s="18"/>
      <c r="G40" s="18"/>
      <c r="H40" s="18"/>
    </row>
    <row r="41" spans="2:8" x14ac:dyDescent="0.25">
      <c r="B41" s="20" t="s">
        <v>132</v>
      </c>
      <c r="C41" s="20"/>
      <c r="D41" s="20"/>
      <c r="E41" s="21">
        <f>'Study Information'!C18</f>
        <v>0</v>
      </c>
    </row>
    <row r="42" spans="2:8" x14ac:dyDescent="0.25">
      <c r="B42" t="s">
        <v>126</v>
      </c>
      <c r="H42" s="32" t="e">
        <f>H43/4</f>
        <v>#DIV/0!</v>
      </c>
    </row>
    <row r="43" spans="2:8" x14ac:dyDescent="0.25">
      <c r="B43" t="s">
        <v>125</v>
      </c>
      <c r="H43" s="32" t="e">
        <f>F37/E41</f>
        <v>#DIV/0!</v>
      </c>
    </row>
  </sheetData>
  <sheetProtection algorithmName="SHA-512" hashValue="ZNgwNPapq8gKuE3RQCSoHnfiJj2NUjDrQeeLyOO9ccOYefsvYQQo+Jf5vE+NL5FEVm8eY3qokwXRGAdTbUCSIw==" saltValue="OjnTNmM32hrLl/pMmv0peA==" spinCount="100000" sheet="1" objects="1" scenarios="1" selectLockedCells="1" selectUnlockedCells="1"/>
  <mergeCells count="10">
    <mergeCell ref="B32:H32"/>
    <mergeCell ref="B6:H6"/>
    <mergeCell ref="B7:H14"/>
    <mergeCell ref="B15:H15"/>
    <mergeCell ref="F37:H37"/>
    <mergeCell ref="G19:H19"/>
    <mergeCell ref="G27:H27"/>
    <mergeCell ref="G26:H26"/>
    <mergeCell ref="G34:H34"/>
    <mergeCell ref="G24:H24"/>
  </mergeCells>
  <pageMargins left="0.7" right="0.7" top="0.75" bottom="0.75" header="0.3" footer="0.3"/>
  <pageSetup paperSize="9" orientation="portrait" r:id="rId1"/>
  <headerFooter>
    <oddHeader>&amp;L&amp;"-,Bold"&amp;14Trials/DLM - Study Budget&amp;R&amp;G</oddHeader>
    <oddFooter>&amp;CDepartment of Laboratory Medicine (DLM) -  Study Application Form V 1.7.3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rgb="FF0070C0"/>
  </sheetPr>
  <dimension ref="B4:I106"/>
  <sheetViews>
    <sheetView showGridLines="0" showRowColHeaders="0" view="pageLayout" zoomScaleNormal="100" workbookViewId="0">
      <selection activeCell="C4" sqref="C4:D4"/>
    </sheetView>
  </sheetViews>
  <sheetFormatPr defaultRowHeight="15" x14ac:dyDescent="0.25"/>
  <cols>
    <col min="2" max="2" width="21.5703125" bestFit="1" customWidth="1"/>
  </cols>
  <sheetData>
    <row r="4" spans="2:9" x14ac:dyDescent="0.25">
      <c r="B4" s="9" t="s">
        <v>91</v>
      </c>
      <c r="C4" s="113"/>
      <c r="D4" s="114"/>
    </row>
    <row r="5" spans="2:9" x14ac:dyDescent="0.25">
      <c r="B5" s="9" t="s">
        <v>92</v>
      </c>
    </row>
    <row r="6" spans="2:9" x14ac:dyDescent="0.25">
      <c r="B6" s="9" t="s">
        <v>93</v>
      </c>
      <c r="C6" s="113"/>
      <c r="D6" s="114"/>
    </row>
    <row r="8" spans="2:9" x14ac:dyDescent="0.25">
      <c r="B8" s="9" t="s">
        <v>94</v>
      </c>
      <c r="C8" s="113"/>
      <c r="D8" s="123"/>
      <c r="E8" s="114"/>
    </row>
    <row r="10" spans="2:9" x14ac:dyDescent="0.25">
      <c r="B10" s="13" t="s">
        <v>96</v>
      </c>
      <c r="C10" s="113"/>
      <c r="D10" s="123"/>
      <c r="E10" s="114"/>
    </row>
    <row r="12" spans="2:9" ht="15" customHeight="1" x14ac:dyDescent="0.25">
      <c r="B12" s="124" t="s">
        <v>135</v>
      </c>
      <c r="C12" s="124"/>
      <c r="D12" s="124"/>
      <c r="E12" s="124"/>
      <c r="F12" s="19"/>
    </row>
    <row r="13" spans="2:9" x14ac:dyDescent="0.25">
      <c r="B13" s="124"/>
      <c r="C13" s="124"/>
      <c r="D13" s="124"/>
      <c r="E13" s="124"/>
      <c r="F13" s="125"/>
      <c r="G13" s="126"/>
      <c r="H13" s="127"/>
      <c r="I13" s="25"/>
    </row>
    <row r="15" spans="2:9" x14ac:dyDescent="0.25">
      <c r="B15" t="s">
        <v>97</v>
      </c>
    </row>
    <row r="16" spans="2:9" x14ac:dyDescent="0.25">
      <c r="B16" t="s">
        <v>98</v>
      </c>
    </row>
    <row r="17" spans="2:9" x14ac:dyDescent="0.25">
      <c r="B17" s="115" t="s">
        <v>99</v>
      </c>
      <c r="C17" s="115"/>
      <c r="D17" s="115"/>
      <c r="E17" s="115"/>
      <c r="F17" s="115"/>
      <c r="G17" s="115"/>
      <c r="H17" s="115"/>
      <c r="I17" s="115"/>
    </row>
    <row r="18" spans="2:9" x14ac:dyDescent="0.25">
      <c r="B18" t="s">
        <v>100</v>
      </c>
    </row>
    <row r="20" spans="2:9" x14ac:dyDescent="0.25">
      <c r="B20" t="s">
        <v>101</v>
      </c>
    </row>
    <row r="26" spans="2:9" x14ac:dyDescent="0.25">
      <c r="B26" s="81" t="s">
        <v>872</v>
      </c>
      <c r="D26" s="116"/>
      <c r="E26" s="117"/>
      <c r="F26" s="117"/>
      <c r="G26" s="117"/>
      <c r="H26" s="118"/>
    </row>
    <row r="27" spans="2:9" x14ac:dyDescent="0.25">
      <c r="D27" s="119"/>
      <c r="E27" s="120"/>
      <c r="F27" s="120"/>
      <c r="G27" s="120"/>
      <c r="H27" s="121"/>
    </row>
    <row r="30" spans="2:9" x14ac:dyDescent="0.25">
      <c r="B30" s="12" t="s">
        <v>102</v>
      </c>
      <c r="D30" s="122"/>
      <c r="E30" s="114"/>
    </row>
    <row r="56" spans="2:8" ht="15" customHeight="1" x14ac:dyDescent="0.25">
      <c r="B56" s="112" t="s">
        <v>114</v>
      </c>
      <c r="C56" s="112"/>
      <c r="D56" s="112"/>
      <c r="E56" s="112"/>
      <c r="F56" s="112"/>
      <c r="G56" s="112"/>
      <c r="H56" s="112"/>
    </row>
    <row r="57" spans="2:8" x14ac:dyDescent="0.25">
      <c r="B57" s="112"/>
      <c r="C57" s="112"/>
      <c r="D57" s="112"/>
      <c r="E57" s="112"/>
      <c r="F57" s="112"/>
      <c r="G57" s="112"/>
      <c r="H57" s="112"/>
    </row>
    <row r="58" spans="2:8" x14ac:dyDescent="0.25">
      <c r="B58" s="112"/>
      <c r="C58" s="112"/>
      <c r="D58" s="112"/>
      <c r="E58" s="112"/>
      <c r="F58" s="112"/>
      <c r="G58" s="112"/>
      <c r="H58" s="112"/>
    </row>
    <row r="59" spans="2:8" x14ac:dyDescent="0.25">
      <c r="B59" s="112"/>
      <c r="C59" s="112"/>
      <c r="D59" s="112"/>
      <c r="E59" s="112"/>
      <c r="F59" s="112"/>
      <c r="G59" s="112"/>
      <c r="H59" s="112"/>
    </row>
    <row r="60" spans="2:8" x14ac:dyDescent="0.25">
      <c r="B60" s="112"/>
      <c r="C60" s="112"/>
      <c r="D60" s="112"/>
      <c r="E60" s="112"/>
      <c r="F60" s="112"/>
      <c r="G60" s="112"/>
      <c r="H60" s="112"/>
    </row>
    <row r="61" spans="2:8" x14ac:dyDescent="0.25">
      <c r="B61" s="15"/>
      <c r="C61" s="15"/>
      <c r="D61" s="15"/>
      <c r="E61" s="15"/>
      <c r="F61" s="15"/>
      <c r="G61" s="15"/>
      <c r="H61" s="15"/>
    </row>
    <row r="62" spans="2:8" ht="15" customHeight="1" x14ac:dyDescent="0.25">
      <c r="B62" s="112" t="s">
        <v>115</v>
      </c>
      <c r="C62" s="112"/>
      <c r="D62" s="112"/>
      <c r="E62" s="112"/>
      <c r="F62" s="112"/>
      <c r="G62" s="112"/>
      <c r="H62" s="112"/>
    </row>
    <row r="63" spans="2:8" x14ac:dyDescent="0.25">
      <c r="B63" s="112"/>
      <c r="C63" s="112"/>
      <c r="D63" s="112"/>
      <c r="E63" s="112"/>
      <c r="F63" s="112"/>
      <c r="G63" s="112"/>
      <c r="H63" s="112"/>
    </row>
    <row r="64" spans="2:8" x14ac:dyDescent="0.25">
      <c r="B64" s="112"/>
      <c r="C64" s="112"/>
      <c r="D64" s="112"/>
      <c r="E64" s="112"/>
      <c r="F64" s="112"/>
      <c r="G64" s="112"/>
      <c r="H64" s="112"/>
    </row>
    <row r="65" spans="2:8" x14ac:dyDescent="0.25">
      <c r="B65" s="112"/>
      <c r="C65" s="112"/>
      <c r="D65" s="112"/>
      <c r="E65" s="112"/>
      <c r="F65" s="112"/>
      <c r="G65" s="112"/>
      <c r="H65" s="112"/>
    </row>
    <row r="66" spans="2:8" x14ac:dyDescent="0.25">
      <c r="B66" s="112"/>
      <c r="C66" s="112"/>
      <c r="D66" s="112"/>
      <c r="E66" s="112"/>
      <c r="F66" s="112"/>
      <c r="G66" s="112"/>
      <c r="H66" s="112"/>
    </row>
    <row r="67" spans="2:8" x14ac:dyDescent="0.25">
      <c r="B67" s="112" t="s">
        <v>103</v>
      </c>
      <c r="C67" s="112"/>
      <c r="D67" s="112"/>
      <c r="E67" s="112"/>
      <c r="F67" s="112"/>
      <c r="G67" s="112"/>
      <c r="H67" s="112"/>
    </row>
    <row r="68" spans="2:8" x14ac:dyDescent="0.25">
      <c r="B68" s="112"/>
      <c r="C68" s="112"/>
      <c r="D68" s="112"/>
      <c r="E68" s="112"/>
      <c r="F68" s="112"/>
      <c r="G68" s="112"/>
      <c r="H68" s="112"/>
    </row>
    <row r="69" spans="2:8" x14ac:dyDescent="0.25">
      <c r="B69" s="15"/>
      <c r="C69" s="15"/>
      <c r="D69" s="15"/>
      <c r="E69" s="15"/>
      <c r="F69" s="15"/>
      <c r="G69" s="15"/>
      <c r="H69" s="15"/>
    </row>
    <row r="70" spans="2:8" x14ac:dyDescent="0.25">
      <c r="B70" s="112" t="s">
        <v>104</v>
      </c>
      <c r="C70" s="112"/>
      <c r="D70" s="112"/>
      <c r="E70" s="112"/>
      <c r="F70" s="112"/>
      <c r="G70" s="112"/>
      <c r="H70" s="112"/>
    </row>
    <row r="71" spans="2:8" x14ac:dyDescent="0.25">
      <c r="B71" s="112"/>
      <c r="C71" s="112"/>
      <c r="D71" s="112"/>
      <c r="E71" s="112"/>
      <c r="F71" s="112"/>
      <c r="G71" s="112"/>
      <c r="H71" s="112"/>
    </row>
    <row r="73" spans="2:8" x14ac:dyDescent="0.25">
      <c r="B73" s="128" t="s">
        <v>108</v>
      </c>
      <c r="C73" s="128"/>
      <c r="D73" s="128"/>
      <c r="E73" s="128"/>
      <c r="F73" s="128"/>
      <c r="G73" s="128"/>
      <c r="H73" s="128"/>
    </row>
    <row r="74" spans="2:8" x14ac:dyDescent="0.25">
      <c r="B74" s="128"/>
      <c r="C74" s="128"/>
      <c r="D74" s="128"/>
      <c r="E74" s="128"/>
      <c r="F74" s="128"/>
      <c r="G74" s="128"/>
      <c r="H74" s="128"/>
    </row>
    <row r="75" spans="2:8" x14ac:dyDescent="0.25">
      <c r="B75" s="128"/>
      <c r="C75" s="128"/>
      <c r="D75" s="128"/>
      <c r="E75" s="128"/>
      <c r="F75" s="128"/>
      <c r="G75" s="128"/>
      <c r="H75" s="128"/>
    </row>
    <row r="76" spans="2:8" x14ac:dyDescent="0.25">
      <c r="B76" s="128"/>
      <c r="C76" s="128"/>
      <c r="D76" s="128"/>
      <c r="E76" s="128"/>
      <c r="F76" s="128"/>
      <c r="G76" s="128"/>
      <c r="H76" s="128"/>
    </row>
    <row r="77" spans="2:8" x14ac:dyDescent="0.25">
      <c r="B77" s="128" t="s">
        <v>105</v>
      </c>
      <c r="C77" s="128"/>
      <c r="D77" s="128"/>
      <c r="E77" s="128"/>
      <c r="F77" s="128"/>
      <c r="G77" s="128"/>
      <c r="H77" s="128"/>
    </row>
    <row r="78" spans="2:8" x14ac:dyDescent="0.25">
      <c r="B78" s="128"/>
      <c r="C78" s="128"/>
      <c r="D78" s="128"/>
      <c r="E78" s="128"/>
      <c r="F78" s="128"/>
      <c r="G78" s="128"/>
      <c r="H78" s="128"/>
    </row>
    <row r="79" spans="2:8" x14ac:dyDescent="0.25">
      <c r="B79" s="128"/>
      <c r="C79" s="128"/>
      <c r="D79" s="128"/>
      <c r="E79" s="128"/>
      <c r="F79" s="128"/>
      <c r="G79" s="128"/>
      <c r="H79" s="128"/>
    </row>
    <row r="80" spans="2:8" x14ac:dyDescent="0.25">
      <c r="B80" s="128" t="s">
        <v>106</v>
      </c>
      <c r="C80" s="128"/>
      <c r="D80" s="128"/>
      <c r="E80" s="128"/>
      <c r="F80" s="128"/>
      <c r="G80" s="128"/>
      <c r="H80" s="128"/>
    </row>
    <row r="81" spans="2:8" x14ac:dyDescent="0.25">
      <c r="B81" s="128"/>
      <c r="C81" s="128"/>
      <c r="D81" s="128"/>
      <c r="E81" s="128"/>
      <c r="F81" s="128"/>
      <c r="G81" s="128"/>
      <c r="H81" s="128"/>
    </row>
    <row r="82" spans="2:8" x14ac:dyDescent="0.25">
      <c r="B82" s="128"/>
      <c r="C82" s="128"/>
      <c r="D82" s="128"/>
      <c r="E82" s="128"/>
      <c r="F82" s="128"/>
      <c r="G82" s="128"/>
      <c r="H82" s="128"/>
    </row>
    <row r="83" spans="2:8" x14ac:dyDescent="0.25">
      <c r="B83" s="128"/>
      <c r="C83" s="128"/>
      <c r="D83" s="128"/>
      <c r="E83" s="128"/>
      <c r="F83" s="128"/>
      <c r="G83" s="128"/>
      <c r="H83" s="128"/>
    </row>
    <row r="84" spans="2:8" x14ac:dyDescent="0.25">
      <c r="B84" s="128" t="s">
        <v>107</v>
      </c>
      <c r="C84" s="128"/>
      <c r="D84" s="128"/>
      <c r="E84" s="128"/>
      <c r="F84" s="128"/>
      <c r="G84" s="128"/>
      <c r="H84" s="128"/>
    </row>
    <row r="85" spans="2:8" x14ac:dyDescent="0.25">
      <c r="B85" s="128"/>
      <c r="C85" s="128"/>
      <c r="D85" s="128"/>
      <c r="E85" s="128"/>
      <c r="F85" s="128"/>
      <c r="G85" s="128"/>
      <c r="H85" s="128"/>
    </row>
    <row r="86" spans="2:8" x14ac:dyDescent="0.25">
      <c r="B86" s="128"/>
      <c r="C86" s="128"/>
      <c r="D86" s="128"/>
      <c r="E86" s="128"/>
      <c r="F86" s="128"/>
      <c r="G86" s="128"/>
      <c r="H86" s="128"/>
    </row>
    <row r="87" spans="2:8" x14ac:dyDescent="0.25">
      <c r="B87" s="128" t="s">
        <v>109</v>
      </c>
      <c r="C87" s="128"/>
      <c r="D87" s="128"/>
      <c r="E87" s="128"/>
      <c r="F87" s="128"/>
      <c r="G87" s="128"/>
      <c r="H87" s="128"/>
    </row>
    <row r="88" spans="2:8" x14ac:dyDescent="0.25">
      <c r="B88" s="128"/>
      <c r="C88" s="128"/>
      <c r="D88" s="128"/>
      <c r="E88" s="128"/>
      <c r="F88" s="128"/>
      <c r="G88" s="128"/>
      <c r="H88" s="128"/>
    </row>
    <row r="90" spans="2:8" x14ac:dyDescent="0.25">
      <c r="B90" s="128" t="s">
        <v>110</v>
      </c>
      <c r="C90" s="128"/>
      <c r="D90" s="128"/>
      <c r="E90" s="128"/>
      <c r="F90" s="128"/>
      <c r="G90" s="128"/>
      <c r="H90" s="128"/>
    </row>
    <row r="91" spans="2:8" x14ac:dyDescent="0.25">
      <c r="B91" s="128"/>
      <c r="C91" s="128"/>
      <c r="D91" s="128"/>
      <c r="E91" s="128"/>
      <c r="F91" s="128"/>
      <c r="G91" s="128"/>
      <c r="H91" s="128"/>
    </row>
    <row r="93" spans="2:8" x14ac:dyDescent="0.25">
      <c r="B93" s="128" t="s">
        <v>111</v>
      </c>
      <c r="C93" s="128"/>
      <c r="D93" s="128"/>
      <c r="E93" s="128"/>
      <c r="F93" s="128"/>
      <c r="G93" s="128"/>
      <c r="H93" s="128"/>
    </row>
    <row r="94" spans="2:8" x14ac:dyDescent="0.25">
      <c r="B94" s="128"/>
      <c r="C94" s="128"/>
      <c r="D94" s="128"/>
      <c r="E94" s="128"/>
      <c r="F94" s="128"/>
      <c r="G94" s="128"/>
      <c r="H94" s="128"/>
    </row>
    <row r="95" spans="2:8" x14ac:dyDescent="0.25">
      <c r="B95" s="128"/>
      <c r="C95" s="128"/>
      <c r="D95" s="128"/>
      <c r="E95" s="128"/>
      <c r="F95" s="128"/>
      <c r="G95" s="128"/>
      <c r="H95" s="128"/>
    </row>
    <row r="96" spans="2:8" x14ac:dyDescent="0.25">
      <c r="B96" s="128"/>
      <c r="C96" s="128"/>
      <c r="D96" s="128"/>
      <c r="E96" s="128"/>
      <c r="F96" s="128"/>
      <c r="G96" s="128"/>
      <c r="H96" s="128"/>
    </row>
    <row r="97" spans="2:8" x14ac:dyDescent="0.25">
      <c r="B97" s="128" t="s">
        <v>112</v>
      </c>
      <c r="C97" s="128"/>
      <c r="D97" s="128"/>
      <c r="E97" s="128"/>
      <c r="F97" s="128"/>
      <c r="G97" s="128"/>
      <c r="H97" s="128"/>
    </row>
    <row r="98" spans="2:8" x14ac:dyDescent="0.25">
      <c r="B98" s="128"/>
      <c r="C98" s="128"/>
      <c r="D98" s="128"/>
      <c r="E98" s="128"/>
      <c r="F98" s="128"/>
      <c r="G98" s="128"/>
      <c r="H98" s="128"/>
    </row>
    <row r="99" spans="2:8" x14ac:dyDescent="0.25">
      <c r="B99" s="128"/>
      <c r="C99" s="128"/>
      <c r="D99" s="128"/>
      <c r="E99" s="128"/>
      <c r="F99" s="128"/>
      <c r="G99" s="128"/>
      <c r="H99" s="128"/>
    </row>
    <row r="105" spans="2:8" x14ac:dyDescent="0.25">
      <c r="B105" s="128" t="s">
        <v>113</v>
      </c>
      <c r="C105" s="128"/>
      <c r="D105" s="128"/>
      <c r="E105" s="128"/>
      <c r="F105" s="128"/>
      <c r="G105" s="128"/>
      <c r="H105" s="128"/>
    </row>
    <row r="106" spans="2:8" x14ac:dyDescent="0.25">
      <c r="B106" s="128"/>
      <c r="C106" s="128"/>
      <c r="D106" s="128"/>
      <c r="E106" s="128"/>
      <c r="F106" s="128"/>
      <c r="G106" s="128"/>
      <c r="H106" s="128"/>
    </row>
  </sheetData>
  <sheetProtection algorithmName="SHA-512" hashValue="EtcCJsW7GoBpu7vNh02k8wcN2+cW+zJg9z58rzlfd8uCpsDcwgbzB/Nn/TxgCxn90cgAtpZLo1G9oVU7uhkOzg==" saltValue="eeLX3jZOEKQnG6HSYzLUdA==" spinCount="100000" sheet="1" objects="1" scenarios="1" selectLockedCells="1"/>
  <mergeCells count="22">
    <mergeCell ref="B90:H91"/>
    <mergeCell ref="B93:H96"/>
    <mergeCell ref="B97:H99"/>
    <mergeCell ref="B105:H106"/>
    <mergeCell ref="B73:H76"/>
    <mergeCell ref="B77:H79"/>
    <mergeCell ref="B80:H83"/>
    <mergeCell ref="B84:H86"/>
    <mergeCell ref="B87:H88"/>
    <mergeCell ref="B56:H60"/>
    <mergeCell ref="B62:H66"/>
    <mergeCell ref="B67:H68"/>
    <mergeCell ref="B70:H71"/>
    <mergeCell ref="C4:D4"/>
    <mergeCell ref="C6:D6"/>
    <mergeCell ref="B17:I17"/>
    <mergeCell ref="D26:H27"/>
    <mergeCell ref="D30:E30"/>
    <mergeCell ref="C8:E8"/>
    <mergeCell ref="C10:E10"/>
    <mergeCell ref="B12:E13"/>
    <mergeCell ref="F13:H13"/>
  </mergeCells>
  <pageMargins left="0.25" right="0.25" top="0.75" bottom="0.75" header="0.3" footer="0.3"/>
  <pageSetup paperSize="9" orientation="portrait" r:id="rId1"/>
  <headerFooter>
    <oddHeader>&amp;LDate of Print &amp;D&amp;C&amp;"-,Bold"&amp;16Trials/DLM - Contract&amp;R&amp;G</oddHeader>
    <oddFooter>&amp;CDepartment of Laboratory Medicine (DLM) -  Study Application Form V 1.7.3</oddFoot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1" r:id="rId5" name="Check Box 3">
              <controlPr locked="0" defaultSize="0" autoFill="0" autoLine="0" autoPict="0" macro="[0]!CheckBox3_Click">
                <anchor moveWithCells="1">
                  <from>
                    <xdr:col>1</xdr:col>
                    <xdr:colOff>171450</xdr:colOff>
                    <xdr:row>36</xdr:row>
                    <xdr:rowOff>57150</xdr:rowOff>
                  </from>
                  <to>
                    <xdr:col>8</xdr:col>
                    <xdr:colOff>228600</xdr:colOff>
                    <xdr:row>37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6" name="Check Box 5">
              <controlPr locked="0" defaultSize="0" autoFill="0" autoLine="0" autoPict="0">
                <anchor moveWithCells="1">
                  <from>
                    <xdr:col>1</xdr:col>
                    <xdr:colOff>171450</xdr:colOff>
                    <xdr:row>38</xdr:row>
                    <xdr:rowOff>76200</xdr:rowOff>
                  </from>
                  <to>
                    <xdr:col>8</xdr:col>
                    <xdr:colOff>419100</xdr:colOff>
                    <xdr:row>39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7" name="Check Box 6">
              <controlPr locked="0" defaultSize="0" autoFill="0" autoLine="0" autoPict="0">
                <anchor moveWithCells="1">
                  <from>
                    <xdr:col>1</xdr:col>
                    <xdr:colOff>171450</xdr:colOff>
                    <xdr:row>40</xdr:row>
                    <xdr:rowOff>133350</xdr:rowOff>
                  </from>
                  <to>
                    <xdr:col>8</xdr:col>
                    <xdr:colOff>504825</xdr:colOff>
                    <xdr:row>41</xdr:row>
                    <xdr:rowOff>152400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xr:uid="{00000000-0002-0000-0300-000000000000}">
          <x14:formula1>
            <xm:f>'Study Information'!$F$36:$F$38</xm:f>
          </x14:formula1>
          <xm:sqref>C8:E8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2"/>
  <dimension ref="A1:U174"/>
  <sheetViews>
    <sheetView showGridLines="0" zoomScale="75" zoomScaleNormal="75" workbookViewId="0">
      <selection activeCell="U7" sqref="U7"/>
    </sheetView>
  </sheetViews>
  <sheetFormatPr defaultRowHeight="15" x14ac:dyDescent="0.25"/>
  <cols>
    <col min="1" max="1" width="36.42578125" customWidth="1"/>
    <col min="3" max="3" width="41.42578125" style="42" customWidth="1"/>
    <col min="5" max="5" width="71.85546875" style="42" customWidth="1"/>
    <col min="7" max="7" width="47.42578125" style="42" customWidth="1"/>
    <col min="9" max="9" width="53.28515625" customWidth="1"/>
    <col min="11" max="11" width="68.85546875" customWidth="1"/>
    <col min="13" max="13" width="25.7109375" customWidth="1"/>
    <col min="15" max="15" width="43.85546875" style="42" customWidth="1"/>
    <col min="17" max="17" width="51.28515625" style="42" customWidth="1"/>
    <col min="19" max="19" width="61.28515625" style="42" customWidth="1"/>
    <col min="21" max="21" width="31.28515625" customWidth="1"/>
  </cols>
  <sheetData>
    <row r="1" spans="1:21" x14ac:dyDescent="0.25">
      <c r="A1" s="48" t="s">
        <v>7</v>
      </c>
      <c r="C1" s="49" t="s">
        <v>0</v>
      </c>
      <c r="E1" s="49" t="s">
        <v>1</v>
      </c>
      <c r="G1" s="49" t="s">
        <v>2</v>
      </c>
      <c r="I1" s="48" t="s">
        <v>859</v>
      </c>
      <c r="K1" s="48" t="s">
        <v>669</v>
      </c>
      <c r="M1" s="48" t="s">
        <v>3</v>
      </c>
      <c r="O1" s="49" t="s">
        <v>4</v>
      </c>
      <c r="Q1" s="49" t="s">
        <v>5</v>
      </c>
      <c r="S1" s="49" t="s">
        <v>6</v>
      </c>
      <c r="U1" s="48" t="s">
        <v>18</v>
      </c>
    </row>
    <row r="2" spans="1:21" x14ac:dyDescent="0.25">
      <c r="A2" t="s">
        <v>0</v>
      </c>
      <c r="C2" s="93" t="s">
        <v>874</v>
      </c>
      <c r="E2" s="95" t="s">
        <v>407</v>
      </c>
      <c r="G2" s="95" t="s">
        <v>842</v>
      </c>
      <c r="I2" s="95" t="s">
        <v>530</v>
      </c>
      <c r="K2" t="s">
        <v>664</v>
      </c>
      <c r="M2" t="s">
        <v>852</v>
      </c>
      <c r="O2" s="95" t="s">
        <v>910</v>
      </c>
      <c r="Q2" s="95" t="s">
        <v>9</v>
      </c>
      <c r="S2" s="95" t="s">
        <v>300</v>
      </c>
      <c r="U2" t="s">
        <v>19</v>
      </c>
    </row>
    <row r="3" spans="1:21" x14ac:dyDescent="0.25">
      <c r="A3" t="s">
        <v>1</v>
      </c>
      <c r="C3" s="94" t="s">
        <v>297</v>
      </c>
      <c r="E3" s="95" t="s">
        <v>408</v>
      </c>
      <c r="G3" s="95" t="s">
        <v>755</v>
      </c>
      <c r="I3" s="95" t="s">
        <v>531</v>
      </c>
      <c r="K3" t="s">
        <v>651</v>
      </c>
      <c r="M3" t="s">
        <v>80</v>
      </c>
      <c r="O3" s="95" t="s">
        <v>461</v>
      </c>
      <c r="Q3" s="95" t="s">
        <v>683</v>
      </c>
      <c r="S3" s="95" t="s">
        <v>301</v>
      </c>
      <c r="U3" t="s">
        <v>20</v>
      </c>
    </row>
    <row r="4" spans="1:21" x14ac:dyDescent="0.25">
      <c r="A4" t="s">
        <v>2</v>
      </c>
      <c r="C4" s="94" t="s">
        <v>298</v>
      </c>
      <c r="E4" s="95" t="s">
        <v>409</v>
      </c>
      <c r="G4" s="95" t="s">
        <v>814</v>
      </c>
      <c r="I4" s="95" t="s">
        <v>532</v>
      </c>
      <c r="K4" t="s">
        <v>652</v>
      </c>
      <c r="M4" t="s">
        <v>82</v>
      </c>
      <c r="O4" s="95" t="s">
        <v>462</v>
      </c>
      <c r="Q4" s="95" t="s">
        <v>694</v>
      </c>
      <c r="S4" s="95" t="s">
        <v>302</v>
      </c>
      <c r="U4" t="s">
        <v>21</v>
      </c>
    </row>
    <row r="5" spans="1:21" x14ac:dyDescent="0.25">
      <c r="A5" t="s">
        <v>859</v>
      </c>
      <c r="C5" s="94" t="s">
        <v>299</v>
      </c>
      <c r="E5" s="95" t="s">
        <v>410</v>
      </c>
      <c r="G5" s="95" t="s">
        <v>839</v>
      </c>
      <c r="I5" s="95" t="s">
        <v>533</v>
      </c>
      <c r="K5" t="s">
        <v>652</v>
      </c>
      <c r="M5" t="s">
        <v>81</v>
      </c>
      <c r="O5" s="95" t="s">
        <v>463</v>
      </c>
      <c r="Q5" s="95" t="s">
        <v>677</v>
      </c>
      <c r="S5" s="95" t="s">
        <v>303</v>
      </c>
      <c r="U5" t="s">
        <v>22</v>
      </c>
    </row>
    <row r="6" spans="1:21" ht="45" x14ac:dyDescent="0.25">
      <c r="A6" t="s">
        <v>4</v>
      </c>
      <c r="C6" s="94" t="s">
        <v>156</v>
      </c>
      <c r="E6" s="95" t="s">
        <v>411</v>
      </c>
      <c r="G6" s="95" t="s">
        <v>838</v>
      </c>
      <c r="I6" s="95" t="s">
        <v>534</v>
      </c>
      <c r="K6" t="s">
        <v>653</v>
      </c>
      <c r="O6" s="95" t="s">
        <v>525</v>
      </c>
      <c r="Q6" s="95" t="s">
        <v>688</v>
      </c>
      <c r="S6" s="95" t="s">
        <v>304</v>
      </c>
      <c r="U6" t="s">
        <v>23</v>
      </c>
    </row>
    <row r="7" spans="1:21" x14ac:dyDescent="0.25">
      <c r="A7" t="s">
        <v>5</v>
      </c>
      <c r="C7" s="94" t="s">
        <v>157</v>
      </c>
      <c r="E7" s="95" t="s">
        <v>412</v>
      </c>
      <c r="G7" s="95" t="s">
        <v>843</v>
      </c>
      <c r="I7" s="95" t="s">
        <v>535</v>
      </c>
      <c r="K7" t="s">
        <v>653</v>
      </c>
      <c r="O7" s="95" t="s">
        <v>464</v>
      </c>
      <c r="Q7" s="95" t="s">
        <v>687</v>
      </c>
      <c r="S7" s="95" t="s">
        <v>305</v>
      </c>
    </row>
    <row r="8" spans="1:21" x14ac:dyDescent="0.25">
      <c r="A8" t="s">
        <v>6</v>
      </c>
      <c r="C8" s="94" t="s">
        <v>158</v>
      </c>
      <c r="E8" s="95" t="s">
        <v>413</v>
      </c>
      <c r="G8" s="95" t="s">
        <v>778</v>
      </c>
      <c r="I8" s="95" t="s">
        <v>536</v>
      </c>
      <c r="K8" t="s">
        <v>654</v>
      </c>
      <c r="O8" s="95" t="s">
        <v>465</v>
      </c>
      <c r="Q8" s="95" t="s">
        <v>714</v>
      </c>
      <c r="S8" s="95" t="s">
        <v>306</v>
      </c>
    </row>
    <row r="9" spans="1:21" x14ac:dyDescent="0.25">
      <c r="C9" s="94" t="s">
        <v>159</v>
      </c>
      <c r="E9" s="95" t="s">
        <v>414</v>
      </c>
      <c r="G9" s="95" t="s">
        <v>891</v>
      </c>
      <c r="I9" s="95" t="s">
        <v>537</v>
      </c>
      <c r="K9" t="s">
        <v>654</v>
      </c>
      <c r="O9" s="95" t="s">
        <v>466</v>
      </c>
      <c r="Q9" s="95" t="s">
        <v>698</v>
      </c>
      <c r="S9" s="95" t="s">
        <v>307</v>
      </c>
    </row>
    <row r="10" spans="1:21" x14ac:dyDescent="0.25">
      <c r="C10" s="94" t="s">
        <v>154</v>
      </c>
      <c r="E10" s="95" t="s">
        <v>415</v>
      </c>
      <c r="G10" s="95" t="s">
        <v>820</v>
      </c>
      <c r="I10" s="95" t="s">
        <v>538</v>
      </c>
      <c r="K10" t="s">
        <v>656</v>
      </c>
      <c r="O10" s="95" t="s">
        <v>467</v>
      </c>
      <c r="Q10" s="95" t="s">
        <v>702</v>
      </c>
      <c r="S10" s="95" t="s">
        <v>308</v>
      </c>
    </row>
    <row r="11" spans="1:21" x14ac:dyDescent="0.25">
      <c r="C11" s="94" t="s">
        <v>146</v>
      </c>
      <c r="E11" s="95" t="s">
        <v>416</v>
      </c>
      <c r="G11" s="95" t="s">
        <v>780</v>
      </c>
      <c r="I11" s="95" t="s">
        <v>539</v>
      </c>
      <c r="K11" t="s">
        <v>657</v>
      </c>
      <c r="O11" s="95" t="s">
        <v>468</v>
      </c>
      <c r="Q11" s="95" t="s">
        <v>671</v>
      </c>
      <c r="S11" s="95" t="s">
        <v>309</v>
      </c>
    </row>
    <row r="12" spans="1:21" x14ac:dyDescent="0.25">
      <c r="C12" s="94" t="s">
        <v>148</v>
      </c>
      <c r="E12" s="95" t="s">
        <v>417</v>
      </c>
      <c r="G12" s="95" t="s">
        <v>849</v>
      </c>
      <c r="I12" s="95" t="s">
        <v>664</v>
      </c>
      <c r="K12" t="s">
        <v>662</v>
      </c>
      <c r="O12" s="95" t="s">
        <v>469</v>
      </c>
      <c r="Q12" s="95" t="s">
        <v>697</v>
      </c>
      <c r="S12" s="95" t="s">
        <v>310</v>
      </c>
    </row>
    <row r="13" spans="1:21" x14ac:dyDescent="0.25">
      <c r="C13" s="94" t="s">
        <v>147</v>
      </c>
      <c r="E13" s="95" t="s">
        <v>418</v>
      </c>
      <c r="G13" s="95" t="s">
        <v>835</v>
      </c>
      <c r="I13" s="95" t="s">
        <v>540</v>
      </c>
      <c r="K13" t="s">
        <v>668</v>
      </c>
      <c r="O13" s="95" t="s">
        <v>470</v>
      </c>
      <c r="Q13" s="95" t="s">
        <v>672</v>
      </c>
      <c r="S13" s="95" t="s">
        <v>311</v>
      </c>
    </row>
    <row r="14" spans="1:21" x14ac:dyDescent="0.25">
      <c r="C14" s="94" t="s">
        <v>149</v>
      </c>
      <c r="E14" s="95" t="s">
        <v>419</v>
      </c>
      <c r="G14" s="95" t="s">
        <v>808</v>
      </c>
      <c r="I14" s="95" t="s">
        <v>541</v>
      </c>
      <c r="K14" t="s">
        <v>667</v>
      </c>
      <c r="O14" s="95" t="s">
        <v>471</v>
      </c>
      <c r="Q14" s="95" t="s">
        <v>673</v>
      </c>
      <c r="S14" s="95" t="s">
        <v>312</v>
      </c>
    </row>
    <row r="15" spans="1:21" x14ac:dyDescent="0.25">
      <c r="C15" s="94" t="s">
        <v>150</v>
      </c>
      <c r="E15" s="95" t="s">
        <v>420</v>
      </c>
      <c r="G15" s="95" t="s">
        <v>779</v>
      </c>
      <c r="I15" s="95" t="s">
        <v>542</v>
      </c>
      <c r="K15" t="s">
        <v>659</v>
      </c>
      <c r="O15" s="95" t="s">
        <v>472</v>
      </c>
      <c r="Q15" s="95" t="s">
        <v>674</v>
      </c>
      <c r="S15" s="95" t="s">
        <v>313</v>
      </c>
    </row>
    <row r="16" spans="1:21" x14ac:dyDescent="0.25">
      <c r="C16" s="94" t="s">
        <v>151</v>
      </c>
      <c r="E16" s="95" t="s">
        <v>421</v>
      </c>
      <c r="G16" s="95" t="s">
        <v>783</v>
      </c>
      <c r="I16" s="95" t="s">
        <v>543</v>
      </c>
      <c r="K16" t="s">
        <v>660</v>
      </c>
      <c r="O16" s="95" t="s">
        <v>473</v>
      </c>
      <c r="Q16" s="95" t="s">
        <v>675</v>
      </c>
      <c r="S16" s="95" t="s">
        <v>314</v>
      </c>
    </row>
    <row r="17" spans="3:19" x14ac:dyDescent="0.25">
      <c r="C17" s="94" t="s">
        <v>153</v>
      </c>
      <c r="E17" s="95" t="s">
        <v>422</v>
      </c>
      <c r="G17" s="95" t="s">
        <v>798</v>
      </c>
      <c r="I17" s="95" t="s">
        <v>544</v>
      </c>
      <c r="K17" t="s">
        <v>655</v>
      </c>
      <c r="O17" s="95" t="s">
        <v>474</v>
      </c>
      <c r="Q17" s="95" t="s">
        <v>676</v>
      </c>
      <c r="S17" s="95" t="s">
        <v>315</v>
      </c>
    </row>
    <row r="18" spans="3:19" x14ac:dyDescent="0.25">
      <c r="C18" s="94" t="s">
        <v>152</v>
      </c>
      <c r="E18" s="95" t="s">
        <v>423</v>
      </c>
      <c r="G18" s="95" t="s">
        <v>781</v>
      </c>
      <c r="I18" s="95" t="s">
        <v>545</v>
      </c>
      <c r="K18" t="s">
        <v>663</v>
      </c>
      <c r="O18" s="95" t="s">
        <v>475</v>
      </c>
      <c r="Q18" s="95" t="s">
        <v>678</v>
      </c>
      <c r="S18" s="95" t="s">
        <v>10</v>
      </c>
    </row>
    <row r="19" spans="3:19" x14ac:dyDescent="0.25">
      <c r="C19" s="94" t="s">
        <v>155</v>
      </c>
      <c r="E19" s="95" t="s">
        <v>424</v>
      </c>
      <c r="G19" s="95" t="s">
        <v>782</v>
      </c>
      <c r="I19" s="95" t="s">
        <v>546</v>
      </c>
      <c r="K19" t="s">
        <v>666</v>
      </c>
      <c r="O19" s="95" t="s">
        <v>476</v>
      </c>
      <c r="Q19" s="95" t="s">
        <v>679</v>
      </c>
      <c r="S19" s="95" t="s">
        <v>11</v>
      </c>
    </row>
    <row r="20" spans="3:19" x14ac:dyDescent="0.25">
      <c r="C20" s="94" t="s">
        <v>160</v>
      </c>
      <c r="E20" s="95" t="s">
        <v>425</v>
      </c>
      <c r="G20" s="95" t="s">
        <v>841</v>
      </c>
      <c r="I20" s="95" t="s">
        <v>547</v>
      </c>
      <c r="K20" t="s">
        <v>665</v>
      </c>
      <c r="O20" s="95" t="s">
        <v>477</v>
      </c>
      <c r="Q20" s="95" t="s">
        <v>681</v>
      </c>
      <c r="S20" s="95" t="s">
        <v>316</v>
      </c>
    </row>
    <row r="21" spans="3:19" x14ac:dyDescent="0.25">
      <c r="C21" s="94" t="s">
        <v>161</v>
      </c>
      <c r="E21" s="95" t="s">
        <v>426</v>
      </c>
      <c r="G21" s="95" t="s">
        <v>844</v>
      </c>
      <c r="I21" s="95" t="s">
        <v>548</v>
      </c>
      <c r="K21" t="s">
        <v>658</v>
      </c>
      <c r="O21" s="95" t="s">
        <v>478</v>
      </c>
      <c r="Q21" s="95" t="s">
        <v>715</v>
      </c>
      <c r="S21" s="95" t="s">
        <v>317</v>
      </c>
    </row>
    <row r="22" spans="3:19" ht="30" x14ac:dyDescent="0.25">
      <c r="C22" s="94" t="s">
        <v>162</v>
      </c>
      <c r="E22" s="95" t="s">
        <v>427</v>
      </c>
      <c r="G22" s="95" t="s">
        <v>784</v>
      </c>
      <c r="I22" s="95" t="s">
        <v>549</v>
      </c>
      <c r="K22" t="s">
        <v>658</v>
      </c>
      <c r="O22" s="95" t="s">
        <v>8</v>
      </c>
      <c r="Q22" s="95" t="s">
        <v>704</v>
      </c>
      <c r="S22" s="95" t="s">
        <v>318</v>
      </c>
    </row>
    <row r="23" spans="3:19" ht="60" x14ac:dyDescent="0.25">
      <c r="C23" s="94" t="s">
        <v>163</v>
      </c>
      <c r="E23" s="95" t="s">
        <v>885</v>
      </c>
      <c r="G23" s="95" t="s">
        <v>785</v>
      </c>
      <c r="I23" s="95" t="s">
        <v>550</v>
      </c>
      <c r="K23" t="s">
        <v>658</v>
      </c>
      <c r="O23" s="95" t="s">
        <v>479</v>
      </c>
      <c r="Q23" s="95" t="s">
        <v>705</v>
      </c>
      <c r="S23" s="95" t="s">
        <v>319</v>
      </c>
    </row>
    <row r="24" spans="3:19" x14ac:dyDescent="0.25">
      <c r="C24" s="94" t="s">
        <v>164</v>
      </c>
      <c r="E24" s="95" t="s">
        <v>428</v>
      </c>
      <c r="G24" s="95" t="s">
        <v>837</v>
      </c>
      <c r="I24" s="95" t="s">
        <v>551</v>
      </c>
      <c r="K24" t="s">
        <v>661</v>
      </c>
      <c r="O24" s="95" t="s">
        <v>480</v>
      </c>
      <c r="Q24" s="95" t="s">
        <v>706</v>
      </c>
      <c r="S24" s="95" t="s">
        <v>320</v>
      </c>
    </row>
    <row r="25" spans="3:19" x14ac:dyDescent="0.25">
      <c r="C25" s="94" t="s">
        <v>165</v>
      </c>
      <c r="E25" s="95" t="s">
        <v>429</v>
      </c>
      <c r="G25" s="95" t="s">
        <v>786</v>
      </c>
      <c r="I25" s="95" t="s">
        <v>552</v>
      </c>
      <c r="O25" s="95" t="s">
        <v>481</v>
      </c>
      <c r="Q25" s="95" t="s">
        <v>707</v>
      </c>
      <c r="S25" s="95" t="s">
        <v>321</v>
      </c>
    </row>
    <row r="26" spans="3:19" x14ac:dyDescent="0.25">
      <c r="C26" s="94" t="s">
        <v>166</v>
      </c>
      <c r="E26" s="95" t="s">
        <v>430</v>
      </c>
      <c r="G26" s="95" t="s">
        <v>787</v>
      </c>
      <c r="I26" s="95" t="s">
        <v>553</v>
      </c>
      <c r="O26" s="95" t="s">
        <v>482</v>
      </c>
      <c r="Q26" s="95" t="s">
        <v>708</v>
      </c>
      <c r="S26" s="95" t="s">
        <v>322</v>
      </c>
    </row>
    <row r="27" spans="3:19" x14ac:dyDescent="0.25">
      <c r="C27" s="94" t="s">
        <v>881</v>
      </c>
      <c r="E27" s="95" t="s">
        <v>431</v>
      </c>
      <c r="G27" s="95" t="s">
        <v>892</v>
      </c>
      <c r="I27" s="95" t="s">
        <v>554</v>
      </c>
      <c r="O27" s="95" t="s">
        <v>483</v>
      </c>
      <c r="Q27" s="95" t="s">
        <v>709</v>
      </c>
      <c r="S27" s="95" t="s">
        <v>323</v>
      </c>
    </row>
    <row r="28" spans="3:19" x14ac:dyDescent="0.25">
      <c r="C28" s="94" t="s">
        <v>167</v>
      </c>
      <c r="E28" s="95" t="s">
        <v>432</v>
      </c>
      <c r="G28" s="95" t="s">
        <v>789</v>
      </c>
      <c r="I28" s="95" t="s">
        <v>555</v>
      </c>
      <c r="O28" s="95" t="s">
        <v>484</v>
      </c>
      <c r="Q28" s="95" t="s">
        <v>693</v>
      </c>
      <c r="S28" s="95" t="s">
        <v>324</v>
      </c>
    </row>
    <row r="29" spans="3:19" ht="60" x14ac:dyDescent="0.25">
      <c r="C29" s="94" t="s">
        <v>168</v>
      </c>
      <c r="E29" s="95" t="s">
        <v>886</v>
      </c>
      <c r="G29" s="95" t="s">
        <v>790</v>
      </c>
      <c r="I29" s="95" t="s">
        <v>556</v>
      </c>
      <c r="O29" s="95" t="s">
        <v>485</v>
      </c>
      <c r="Q29" s="95" t="s">
        <v>712</v>
      </c>
      <c r="S29" s="95" t="s">
        <v>325</v>
      </c>
    </row>
    <row r="30" spans="3:19" x14ac:dyDescent="0.25">
      <c r="C30" s="94" t="s">
        <v>169</v>
      </c>
      <c r="E30" s="95" t="s">
        <v>433</v>
      </c>
      <c r="G30" s="95" t="s">
        <v>791</v>
      </c>
      <c r="I30" s="95" t="s">
        <v>557</v>
      </c>
      <c r="O30" s="95" t="s">
        <v>486</v>
      </c>
      <c r="Q30" s="95" t="s">
        <v>703</v>
      </c>
      <c r="S30" s="95" t="s">
        <v>326</v>
      </c>
    </row>
    <row r="31" spans="3:19" x14ac:dyDescent="0.25">
      <c r="C31" s="94" t="s">
        <v>170</v>
      </c>
      <c r="E31" s="95" t="s">
        <v>434</v>
      </c>
      <c r="G31" s="95" t="s">
        <v>792</v>
      </c>
      <c r="I31" s="95" t="s">
        <v>558</v>
      </c>
      <c r="O31" s="95" t="s">
        <v>487</v>
      </c>
      <c r="Q31" s="95" t="s">
        <v>701</v>
      </c>
      <c r="S31" s="95" t="s">
        <v>327</v>
      </c>
    </row>
    <row r="32" spans="3:19" x14ac:dyDescent="0.25">
      <c r="C32" s="94" t="s">
        <v>171</v>
      </c>
      <c r="E32" s="95" t="s">
        <v>435</v>
      </c>
      <c r="G32" s="95" t="s">
        <v>793</v>
      </c>
      <c r="I32" s="95" t="s">
        <v>559</v>
      </c>
      <c r="O32" s="95" t="s">
        <v>911</v>
      </c>
      <c r="Q32" s="95" t="s">
        <v>682</v>
      </c>
      <c r="S32" s="95" t="s">
        <v>328</v>
      </c>
    </row>
    <row r="33" spans="3:19" x14ac:dyDescent="0.25">
      <c r="C33" s="94" t="s">
        <v>172</v>
      </c>
      <c r="E33" s="95" t="s">
        <v>436</v>
      </c>
      <c r="G33" s="95" t="s">
        <v>794</v>
      </c>
      <c r="I33" s="95" t="s">
        <v>560</v>
      </c>
      <c r="O33" s="95" t="s">
        <v>488</v>
      </c>
      <c r="Q33" s="95" t="s">
        <v>691</v>
      </c>
      <c r="S33" s="95" t="s">
        <v>329</v>
      </c>
    </row>
    <row r="34" spans="3:19" x14ac:dyDescent="0.25">
      <c r="C34" s="94" t="s">
        <v>879</v>
      </c>
      <c r="E34" s="95" t="s">
        <v>437</v>
      </c>
      <c r="G34" s="95" t="s">
        <v>795</v>
      </c>
      <c r="I34" s="95" t="s">
        <v>561</v>
      </c>
      <c r="O34" s="95" t="s">
        <v>489</v>
      </c>
      <c r="Q34" s="95" t="s">
        <v>713</v>
      </c>
      <c r="S34" s="95" t="s">
        <v>330</v>
      </c>
    </row>
    <row r="35" spans="3:19" x14ac:dyDescent="0.25">
      <c r="C35" s="94" t="s">
        <v>173</v>
      </c>
      <c r="E35" s="95" t="s">
        <v>438</v>
      </c>
      <c r="G35" s="95" t="s">
        <v>796</v>
      </c>
      <c r="I35" s="95" t="s">
        <v>562</v>
      </c>
      <c r="O35" s="95" t="s">
        <v>490</v>
      </c>
      <c r="Q35" s="95" t="s">
        <v>689</v>
      </c>
      <c r="S35" s="95" t="s">
        <v>331</v>
      </c>
    </row>
    <row r="36" spans="3:19" ht="30" x14ac:dyDescent="0.25">
      <c r="C36" s="94" t="s">
        <v>174</v>
      </c>
      <c r="E36" s="95" t="s">
        <v>439</v>
      </c>
      <c r="G36" s="95" t="s">
        <v>797</v>
      </c>
      <c r="I36" s="95" t="s">
        <v>563</v>
      </c>
      <c r="O36" s="95" t="s">
        <v>491</v>
      </c>
      <c r="Q36" s="95" t="s">
        <v>710</v>
      </c>
      <c r="S36" s="95" t="s">
        <v>332</v>
      </c>
    </row>
    <row r="37" spans="3:19" x14ac:dyDescent="0.25">
      <c r="C37" s="94" t="s">
        <v>175</v>
      </c>
      <c r="E37" s="95" t="s">
        <v>440</v>
      </c>
      <c r="G37" s="95" t="s">
        <v>801</v>
      </c>
      <c r="I37" s="95" t="s">
        <v>564</v>
      </c>
      <c r="O37" s="95" t="s">
        <v>912</v>
      </c>
      <c r="Q37" s="95" t="s">
        <v>696</v>
      </c>
      <c r="S37" s="95" t="s">
        <v>333</v>
      </c>
    </row>
    <row r="38" spans="3:19" x14ac:dyDescent="0.25">
      <c r="C38" s="94" t="s">
        <v>176</v>
      </c>
      <c r="E38" s="95" t="s">
        <v>441</v>
      </c>
      <c r="G38" s="95" t="s">
        <v>802</v>
      </c>
      <c r="I38" s="95" t="s">
        <v>565</v>
      </c>
      <c r="O38" s="95" t="s">
        <v>492</v>
      </c>
      <c r="Q38" s="95" t="s">
        <v>684</v>
      </c>
      <c r="S38" s="95" t="s">
        <v>334</v>
      </c>
    </row>
    <row r="39" spans="3:19" x14ac:dyDescent="0.25">
      <c r="C39" s="94" t="s">
        <v>177</v>
      </c>
      <c r="E39" s="95" t="s">
        <v>442</v>
      </c>
      <c r="G39" s="95" t="s">
        <v>803</v>
      </c>
      <c r="I39" s="95" t="s">
        <v>566</v>
      </c>
      <c r="O39" s="95" t="s">
        <v>493</v>
      </c>
      <c r="Q39" s="95" t="s">
        <v>685</v>
      </c>
      <c r="S39" s="95" t="s">
        <v>913</v>
      </c>
    </row>
    <row r="40" spans="3:19" x14ac:dyDescent="0.25">
      <c r="C40" s="94" t="s">
        <v>178</v>
      </c>
      <c r="E40" s="95" t="s">
        <v>443</v>
      </c>
      <c r="G40" s="95" t="s">
        <v>800</v>
      </c>
      <c r="I40" s="95" t="s">
        <v>567</v>
      </c>
      <c r="O40" s="95" t="s">
        <v>494</v>
      </c>
      <c r="Q40" s="95" t="s">
        <v>686</v>
      </c>
      <c r="S40" s="95" t="s">
        <v>914</v>
      </c>
    </row>
    <row r="41" spans="3:19" x14ac:dyDescent="0.25">
      <c r="C41" s="94" t="s">
        <v>179</v>
      </c>
      <c r="E41" s="95" t="s">
        <v>444</v>
      </c>
      <c r="G41" s="95" t="s">
        <v>804</v>
      </c>
      <c r="I41" s="95" t="s">
        <v>568</v>
      </c>
      <c r="O41" s="95" t="s">
        <v>495</v>
      </c>
      <c r="Q41" s="95" t="s">
        <v>716</v>
      </c>
      <c r="S41" s="95" t="s">
        <v>915</v>
      </c>
    </row>
    <row r="42" spans="3:19" x14ac:dyDescent="0.25">
      <c r="C42" s="94" t="s">
        <v>180</v>
      </c>
      <c r="E42" s="95" t="s">
        <v>445</v>
      </c>
      <c r="G42" s="95" t="s">
        <v>856</v>
      </c>
      <c r="I42" s="95" t="s">
        <v>569</v>
      </c>
      <c r="O42" s="95" t="s">
        <v>496</v>
      </c>
      <c r="Q42" s="95" t="s">
        <v>699</v>
      </c>
      <c r="S42" s="95" t="s">
        <v>916</v>
      </c>
    </row>
    <row r="43" spans="3:19" x14ac:dyDescent="0.25">
      <c r="C43" s="94" t="s">
        <v>181</v>
      </c>
      <c r="E43" s="95" t="s">
        <v>446</v>
      </c>
      <c r="G43" s="95" t="s">
        <v>845</v>
      </c>
      <c r="I43" s="95" t="s">
        <v>570</v>
      </c>
      <c r="O43" s="95" t="s">
        <v>497</v>
      </c>
      <c r="Q43" s="95" t="s">
        <v>690</v>
      </c>
      <c r="S43" s="95" t="s">
        <v>335</v>
      </c>
    </row>
    <row r="44" spans="3:19" ht="30" x14ac:dyDescent="0.25">
      <c r="C44" s="94" t="s">
        <v>182</v>
      </c>
      <c r="E44" s="95" t="s">
        <v>887</v>
      </c>
      <c r="G44" s="95" t="s">
        <v>806</v>
      </c>
      <c r="I44" s="95" t="s">
        <v>571</v>
      </c>
      <c r="O44" s="95" t="s">
        <v>498</v>
      </c>
      <c r="Q44" s="95" t="s">
        <v>680</v>
      </c>
      <c r="S44" s="95" t="s">
        <v>336</v>
      </c>
    </row>
    <row r="45" spans="3:19" x14ac:dyDescent="0.25">
      <c r="C45" s="94" t="s">
        <v>183</v>
      </c>
      <c r="E45" s="95" t="s">
        <v>447</v>
      </c>
      <c r="G45" s="95" t="s">
        <v>807</v>
      </c>
      <c r="I45" s="95" t="s">
        <v>572</v>
      </c>
      <c r="O45" s="95" t="s">
        <v>499</v>
      </c>
      <c r="Q45" s="95" t="s">
        <v>700</v>
      </c>
      <c r="S45" s="95" t="s">
        <v>12</v>
      </c>
    </row>
    <row r="46" spans="3:19" x14ac:dyDescent="0.25">
      <c r="C46" s="94" t="s">
        <v>184</v>
      </c>
      <c r="E46" s="95" t="s">
        <v>448</v>
      </c>
      <c r="G46" s="95" t="s">
        <v>825</v>
      </c>
      <c r="I46" s="95" t="s">
        <v>573</v>
      </c>
      <c r="O46" s="95" t="s">
        <v>500</v>
      </c>
      <c r="Q46" s="95" t="s">
        <v>711</v>
      </c>
      <c r="S46" s="95" t="s">
        <v>337</v>
      </c>
    </row>
    <row r="47" spans="3:19" x14ac:dyDescent="0.25">
      <c r="C47" s="94" t="s">
        <v>185</v>
      </c>
      <c r="E47" s="95" t="s">
        <v>449</v>
      </c>
      <c r="G47" s="95" t="s">
        <v>809</v>
      </c>
      <c r="I47" s="95" t="s">
        <v>574</v>
      </c>
      <c r="O47" s="95" t="s">
        <v>501</v>
      </c>
      <c r="Q47" s="95" t="s">
        <v>695</v>
      </c>
      <c r="S47" s="95" t="s">
        <v>338</v>
      </c>
    </row>
    <row r="48" spans="3:19" x14ac:dyDescent="0.25">
      <c r="C48" s="94" t="s">
        <v>186</v>
      </c>
      <c r="E48" s="95" t="s">
        <v>888</v>
      </c>
      <c r="G48" s="95" t="s">
        <v>810</v>
      </c>
      <c r="I48" s="95" t="s">
        <v>575</v>
      </c>
      <c r="O48" s="95" t="s">
        <v>502</v>
      </c>
      <c r="Q48" s="95" t="s">
        <v>692</v>
      </c>
      <c r="S48" s="95" t="s">
        <v>917</v>
      </c>
    </row>
    <row r="49" spans="3:19" x14ac:dyDescent="0.25">
      <c r="C49" s="94" t="s">
        <v>187</v>
      </c>
      <c r="E49" s="95" t="s">
        <v>889</v>
      </c>
      <c r="G49" s="95" t="s">
        <v>811</v>
      </c>
      <c r="I49" s="95" t="s">
        <v>576</v>
      </c>
      <c r="O49" s="95" t="s">
        <v>503</v>
      </c>
      <c r="S49" s="95" t="s">
        <v>339</v>
      </c>
    </row>
    <row r="50" spans="3:19" x14ac:dyDescent="0.25">
      <c r="C50" s="94" t="s">
        <v>188</v>
      </c>
      <c r="E50" s="95" t="s">
        <v>450</v>
      </c>
      <c r="G50" s="95" t="s">
        <v>846</v>
      </c>
      <c r="I50" s="95" t="s">
        <v>577</v>
      </c>
      <c r="O50" s="95" t="s">
        <v>504</v>
      </c>
      <c r="S50" s="95" t="s">
        <v>340</v>
      </c>
    </row>
    <row r="51" spans="3:19" x14ac:dyDescent="0.25">
      <c r="C51" s="94" t="s">
        <v>189</v>
      </c>
      <c r="E51" s="95" t="s">
        <v>451</v>
      </c>
      <c r="G51" s="95" t="s">
        <v>812</v>
      </c>
      <c r="I51" s="95" t="s">
        <v>578</v>
      </c>
      <c r="O51" s="95" t="s">
        <v>505</v>
      </c>
      <c r="S51" s="95" t="s">
        <v>13</v>
      </c>
    </row>
    <row r="52" spans="3:19" x14ac:dyDescent="0.25">
      <c r="C52" s="94" t="s">
        <v>190</v>
      </c>
      <c r="E52" s="95" t="s">
        <v>452</v>
      </c>
      <c r="G52" s="95" t="s">
        <v>813</v>
      </c>
      <c r="I52" s="95" t="s">
        <v>579</v>
      </c>
      <c r="O52" s="95" t="s">
        <v>506</v>
      </c>
      <c r="S52" s="95" t="s">
        <v>341</v>
      </c>
    </row>
    <row r="53" spans="3:19" ht="30" x14ac:dyDescent="0.25">
      <c r="C53" s="94" t="s">
        <v>191</v>
      </c>
      <c r="E53" s="95" t="s">
        <v>453</v>
      </c>
      <c r="G53" s="95" t="s">
        <v>893</v>
      </c>
      <c r="I53" s="95" t="s">
        <v>580</v>
      </c>
      <c r="O53" s="95" t="s">
        <v>507</v>
      </c>
      <c r="S53" s="95" t="s">
        <v>14</v>
      </c>
    </row>
    <row r="54" spans="3:19" x14ac:dyDescent="0.25">
      <c r="C54" s="94" t="s">
        <v>192</v>
      </c>
      <c r="E54" s="95" t="s">
        <v>454</v>
      </c>
      <c r="G54" s="95" t="s">
        <v>815</v>
      </c>
      <c r="I54" s="95" t="s">
        <v>581</v>
      </c>
      <c r="O54" s="95" t="s">
        <v>508</v>
      </c>
      <c r="S54" s="95" t="s">
        <v>342</v>
      </c>
    </row>
    <row r="55" spans="3:19" x14ac:dyDescent="0.25">
      <c r="C55" s="94" t="s">
        <v>193</v>
      </c>
      <c r="E55" s="95" t="s">
        <v>455</v>
      </c>
      <c r="G55" s="95" t="s">
        <v>831</v>
      </c>
      <c r="I55" s="95" t="s">
        <v>582</v>
      </c>
      <c r="O55" s="95" t="s">
        <v>509</v>
      </c>
      <c r="S55" s="95" t="s">
        <v>343</v>
      </c>
    </row>
    <row r="56" spans="3:19" x14ac:dyDescent="0.25">
      <c r="C56" s="94" t="s">
        <v>194</v>
      </c>
      <c r="E56" s="95" t="s">
        <v>456</v>
      </c>
      <c r="G56" s="95" t="s">
        <v>819</v>
      </c>
      <c r="I56" s="95" t="s">
        <v>583</v>
      </c>
      <c r="O56" s="95" t="s">
        <v>510</v>
      </c>
      <c r="S56" s="95" t="s">
        <v>918</v>
      </c>
    </row>
    <row r="57" spans="3:19" x14ac:dyDescent="0.25">
      <c r="C57" s="94" t="s">
        <v>195</v>
      </c>
      <c r="E57" s="95" t="s">
        <v>457</v>
      </c>
      <c r="G57" s="95" t="s">
        <v>818</v>
      </c>
      <c r="I57" s="95" t="s">
        <v>584</v>
      </c>
      <c r="O57" s="95" t="s">
        <v>511</v>
      </c>
      <c r="S57" s="95" t="s">
        <v>344</v>
      </c>
    </row>
    <row r="58" spans="3:19" x14ac:dyDescent="0.25">
      <c r="C58" s="94" t="s">
        <v>196</v>
      </c>
      <c r="E58" s="95" t="s">
        <v>458</v>
      </c>
      <c r="G58" s="95" t="s">
        <v>817</v>
      </c>
      <c r="I58" s="95" t="s">
        <v>651</v>
      </c>
      <c r="O58" s="95" t="s">
        <v>512</v>
      </c>
      <c r="S58" s="95" t="s">
        <v>345</v>
      </c>
    </row>
    <row r="59" spans="3:19" x14ac:dyDescent="0.25">
      <c r="C59" s="94" t="s">
        <v>197</v>
      </c>
      <c r="E59" s="95" t="s">
        <v>459</v>
      </c>
      <c r="G59" s="95" t="s">
        <v>805</v>
      </c>
      <c r="I59" s="95" t="s">
        <v>652</v>
      </c>
      <c r="O59" s="95" t="s">
        <v>513</v>
      </c>
      <c r="S59" s="95" t="s">
        <v>346</v>
      </c>
    </row>
    <row r="60" spans="3:19" x14ac:dyDescent="0.25">
      <c r="C60" s="94" t="s">
        <v>198</v>
      </c>
      <c r="E60" s="95" t="s">
        <v>460</v>
      </c>
      <c r="G60" s="95" t="s">
        <v>816</v>
      </c>
      <c r="I60" s="95" t="s">
        <v>585</v>
      </c>
      <c r="O60" s="95" t="s">
        <v>514</v>
      </c>
      <c r="S60" s="95" t="s">
        <v>347</v>
      </c>
    </row>
    <row r="61" spans="3:19" x14ac:dyDescent="0.25">
      <c r="C61" s="94" t="s">
        <v>199</v>
      </c>
      <c r="E61" s="95" t="s">
        <v>890</v>
      </c>
      <c r="G61" s="95" t="s">
        <v>840</v>
      </c>
      <c r="I61" s="95" t="s">
        <v>653</v>
      </c>
      <c r="O61" s="95" t="s">
        <v>515</v>
      </c>
      <c r="S61" s="95" t="s">
        <v>348</v>
      </c>
    </row>
    <row r="62" spans="3:19" x14ac:dyDescent="0.25">
      <c r="C62" s="94" t="s">
        <v>200</v>
      </c>
      <c r="G62" s="95" t="s">
        <v>821</v>
      </c>
      <c r="I62" s="95" t="s">
        <v>654</v>
      </c>
      <c r="O62" s="95" t="s">
        <v>516</v>
      </c>
      <c r="S62" s="95" t="s">
        <v>349</v>
      </c>
    </row>
    <row r="63" spans="3:19" x14ac:dyDescent="0.25">
      <c r="C63" s="94" t="s">
        <v>201</v>
      </c>
      <c r="G63" s="95" t="s">
        <v>851</v>
      </c>
      <c r="I63" s="95" t="s">
        <v>586</v>
      </c>
      <c r="O63" s="95" t="s">
        <v>517</v>
      </c>
      <c r="S63" s="95" t="s">
        <v>350</v>
      </c>
    </row>
    <row r="64" spans="3:19" x14ac:dyDescent="0.25">
      <c r="C64" s="94" t="s">
        <v>202</v>
      </c>
      <c r="G64" s="95" t="s">
        <v>850</v>
      </c>
      <c r="I64" s="95" t="s">
        <v>587</v>
      </c>
      <c r="O64" s="95" t="s">
        <v>518</v>
      </c>
      <c r="S64" s="95" t="s">
        <v>351</v>
      </c>
    </row>
    <row r="65" spans="3:19" ht="30" x14ac:dyDescent="0.25">
      <c r="C65" s="94" t="s">
        <v>203</v>
      </c>
      <c r="G65" s="95" t="s">
        <v>894</v>
      </c>
      <c r="I65" s="95" t="s">
        <v>656</v>
      </c>
      <c r="O65" s="95" t="s">
        <v>519</v>
      </c>
      <c r="S65" s="95" t="s">
        <v>352</v>
      </c>
    </row>
    <row r="66" spans="3:19" x14ac:dyDescent="0.25">
      <c r="C66" s="94" t="s">
        <v>204</v>
      </c>
      <c r="G66" s="95" t="s">
        <v>847</v>
      </c>
      <c r="I66" s="95" t="s">
        <v>588</v>
      </c>
      <c r="O66" s="95" t="s">
        <v>520</v>
      </c>
      <c r="S66" s="95" t="s">
        <v>353</v>
      </c>
    </row>
    <row r="67" spans="3:19" x14ac:dyDescent="0.25">
      <c r="C67" s="94" t="s">
        <v>205</v>
      </c>
      <c r="G67" s="95" t="s">
        <v>848</v>
      </c>
      <c r="I67" s="95" t="s">
        <v>589</v>
      </c>
      <c r="O67" s="95" t="s">
        <v>521</v>
      </c>
      <c r="S67" s="95" t="s">
        <v>354</v>
      </c>
    </row>
    <row r="68" spans="3:19" x14ac:dyDescent="0.25">
      <c r="C68" s="94" t="s">
        <v>206</v>
      </c>
      <c r="G68" s="95" t="s">
        <v>799</v>
      </c>
      <c r="I68" s="95" t="s">
        <v>900</v>
      </c>
      <c r="O68" s="95" t="s">
        <v>522</v>
      </c>
      <c r="S68" s="95" t="s">
        <v>355</v>
      </c>
    </row>
    <row r="69" spans="3:19" x14ac:dyDescent="0.25">
      <c r="C69" s="94" t="s">
        <v>208</v>
      </c>
      <c r="G69" s="95" t="s">
        <v>836</v>
      </c>
      <c r="I69" s="95" t="s">
        <v>901</v>
      </c>
      <c r="O69" s="95" t="s">
        <v>523</v>
      </c>
      <c r="S69" s="95" t="s">
        <v>356</v>
      </c>
    </row>
    <row r="70" spans="3:19" x14ac:dyDescent="0.25">
      <c r="C70" s="94" t="s">
        <v>207</v>
      </c>
      <c r="G70" s="95" t="s">
        <v>826</v>
      </c>
      <c r="I70" s="95" t="s">
        <v>902</v>
      </c>
      <c r="O70" s="95" t="s">
        <v>524</v>
      </c>
      <c r="S70" s="95" t="s">
        <v>919</v>
      </c>
    </row>
    <row r="71" spans="3:19" x14ac:dyDescent="0.25">
      <c r="C71" s="94" t="s">
        <v>209</v>
      </c>
      <c r="G71" s="95" t="s">
        <v>822</v>
      </c>
      <c r="I71" s="95" t="s">
        <v>903</v>
      </c>
      <c r="O71" s="95" t="s">
        <v>526</v>
      </c>
      <c r="S71" s="95" t="s">
        <v>357</v>
      </c>
    </row>
    <row r="72" spans="3:19" x14ac:dyDescent="0.25">
      <c r="C72" s="94" t="s">
        <v>210</v>
      </c>
      <c r="G72" s="95" t="s">
        <v>737</v>
      </c>
      <c r="I72" s="95" t="s">
        <v>904</v>
      </c>
      <c r="O72" s="95" t="s">
        <v>527</v>
      </c>
      <c r="S72" s="95" t="s">
        <v>15</v>
      </c>
    </row>
    <row r="73" spans="3:19" x14ac:dyDescent="0.25">
      <c r="C73" s="94" t="s">
        <v>211</v>
      </c>
      <c r="G73" s="95" t="s">
        <v>823</v>
      </c>
      <c r="I73" s="95" t="s">
        <v>905</v>
      </c>
      <c r="O73" s="95" t="s">
        <v>528</v>
      </c>
      <c r="S73" s="95" t="s">
        <v>358</v>
      </c>
    </row>
    <row r="74" spans="3:19" x14ac:dyDescent="0.25">
      <c r="C74" s="94" t="s">
        <v>212</v>
      </c>
      <c r="G74" s="95" t="s">
        <v>861</v>
      </c>
      <c r="I74" s="95" t="s">
        <v>590</v>
      </c>
      <c r="O74" s="95" t="s">
        <v>529</v>
      </c>
      <c r="S74" s="95" t="s">
        <v>359</v>
      </c>
    </row>
    <row r="75" spans="3:19" x14ac:dyDescent="0.25">
      <c r="C75" s="94" t="s">
        <v>213</v>
      </c>
      <c r="G75" s="95" t="s">
        <v>727</v>
      </c>
      <c r="I75" s="95" t="s">
        <v>591</v>
      </c>
      <c r="S75" s="95" t="s">
        <v>360</v>
      </c>
    </row>
    <row r="76" spans="3:19" x14ac:dyDescent="0.25">
      <c r="C76" s="94" t="s">
        <v>214</v>
      </c>
      <c r="G76" s="95" t="s">
        <v>824</v>
      </c>
      <c r="I76" s="95" t="s">
        <v>592</v>
      </c>
      <c r="S76" s="95" t="s">
        <v>361</v>
      </c>
    </row>
    <row r="77" spans="3:19" x14ac:dyDescent="0.25">
      <c r="C77" s="94" t="s">
        <v>215</v>
      </c>
      <c r="G77" s="95" t="s">
        <v>828</v>
      </c>
      <c r="I77" s="95" t="s">
        <v>593</v>
      </c>
      <c r="S77" s="95" t="s">
        <v>362</v>
      </c>
    </row>
    <row r="78" spans="3:19" x14ac:dyDescent="0.25">
      <c r="C78" s="94" t="s">
        <v>216</v>
      </c>
      <c r="G78" s="95" t="s">
        <v>829</v>
      </c>
      <c r="I78" s="95" t="s">
        <v>594</v>
      </c>
      <c r="S78" s="95" t="s">
        <v>363</v>
      </c>
    </row>
    <row r="79" spans="3:19" x14ac:dyDescent="0.25">
      <c r="C79" s="94" t="s">
        <v>221</v>
      </c>
      <c r="G79" s="95" t="s">
        <v>830</v>
      </c>
      <c r="I79" s="95" t="s">
        <v>595</v>
      </c>
      <c r="S79" s="95" t="s">
        <v>364</v>
      </c>
    </row>
    <row r="80" spans="3:19" x14ac:dyDescent="0.25">
      <c r="C80" s="94" t="s">
        <v>217</v>
      </c>
      <c r="G80" s="95" t="s">
        <v>788</v>
      </c>
      <c r="I80" s="95" t="s">
        <v>596</v>
      </c>
      <c r="S80" s="95" t="s">
        <v>16</v>
      </c>
    </row>
    <row r="81" spans="3:19" x14ac:dyDescent="0.25">
      <c r="C81" s="94" t="s">
        <v>218</v>
      </c>
      <c r="G81" s="95" t="s">
        <v>895</v>
      </c>
      <c r="I81" s="95" t="s">
        <v>657</v>
      </c>
      <c r="S81" s="95" t="s">
        <v>365</v>
      </c>
    </row>
    <row r="82" spans="3:19" x14ac:dyDescent="0.25">
      <c r="C82" s="94" t="s">
        <v>219</v>
      </c>
      <c r="G82" s="95" t="s">
        <v>896</v>
      </c>
      <c r="I82" s="95" t="s">
        <v>597</v>
      </c>
      <c r="S82" s="95" t="s">
        <v>366</v>
      </c>
    </row>
    <row r="83" spans="3:19" x14ac:dyDescent="0.25">
      <c r="C83" s="94" t="s">
        <v>220</v>
      </c>
      <c r="G83" s="95" t="s">
        <v>832</v>
      </c>
      <c r="I83" s="95" t="s">
        <v>906</v>
      </c>
      <c r="S83" s="95" t="s">
        <v>367</v>
      </c>
    </row>
    <row r="84" spans="3:19" x14ac:dyDescent="0.25">
      <c r="C84" s="94" t="s">
        <v>222</v>
      </c>
      <c r="G84" s="95" t="s">
        <v>897</v>
      </c>
      <c r="I84" s="95" t="s">
        <v>598</v>
      </c>
      <c r="S84" s="95" t="s">
        <v>920</v>
      </c>
    </row>
    <row r="85" spans="3:19" x14ac:dyDescent="0.25">
      <c r="C85" s="94" t="s">
        <v>223</v>
      </c>
      <c r="G85" s="95" t="s">
        <v>898</v>
      </c>
      <c r="I85" s="95" t="s">
        <v>599</v>
      </c>
      <c r="S85" s="95" t="s">
        <v>368</v>
      </c>
    </row>
    <row r="86" spans="3:19" x14ac:dyDescent="0.25">
      <c r="C86" s="94" t="s">
        <v>224</v>
      </c>
      <c r="G86" s="95" t="s">
        <v>827</v>
      </c>
      <c r="I86" s="95" t="s">
        <v>600</v>
      </c>
      <c r="S86" s="95" t="s">
        <v>369</v>
      </c>
    </row>
    <row r="87" spans="3:19" x14ac:dyDescent="0.25">
      <c r="C87" s="94" t="s">
        <v>225</v>
      </c>
      <c r="G87" s="95" t="s">
        <v>833</v>
      </c>
      <c r="I87" s="95" t="s">
        <v>601</v>
      </c>
      <c r="S87" s="95" t="s">
        <v>370</v>
      </c>
    </row>
    <row r="88" spans="3:19" x14ac:dyDescent="0.25">
      <c r="C88" s="94" t="s">
        <v>226</v>
      </c>
      <c r="G88" s="95" t="s">
        <v>899</v>
      </c>
      <c r="I88" s="95" t="s">
        <v>860</v>
      </c>
      <c r="S88" s="95" t="s">
        <v>371</v>
      </c>
    </row>
    <row r="89" spans="3:19" x14ac:dyDescent="0.25">
      <c r="C89" s="94" t="s">
        <v>227</v>
      </c>
      <c r="G89" s="95" t="s">
        <v>834</v>
      </c>
      <c r="I89" s="95" t="s">
        <v>602</v>
      </c>
      <c r="S89" s="95" t="s">
        <v>372</v>
      </c>
    </row>
    <row r="90" spans="3:19" x14ac:dyDescent="0.25">
      <c r="C90" s="94" t="s">
        <v>228</v>
      </c>
      <c r="I90" s="95" t="s">
        <v>603</v>
      </c>
      <c r="S90" s="95" t="s">
        <v>373</v>
      </c>
    </row>
    <row r="91" spans="3:19" x14ac:dyDescent="0.25">
      <c r="C91" s="94" t="s">
        <v>229</v>
      </c>
      <c r="I91" s="95" t="s">
        <v>604</v>
      </c>
      <c r="S91" s="95" t="s">
        <v>374</v>
      </c>
    </row>
    <row r="92" spans="3:19" x14ac:dyDescent="0.25">
      <c r="C92" s="94" t="s">
        <v>231</v>
      </c>
      <c r="I92" s="95" t="s">
        <v>605</v>
      </c>
      <c r="S92" s="95" t="s">
        <v>375</v>
      </c>
    </row>
    <row r="93" spans="3:19" x14ac:dyDescent="0.25">
      <c r="C93" s="94" t="s">
        <v>230</v>
      </c>
      <c r="I93" s="95" t="s">
        <v>606</v>
      </c>
      <c r="S93" s="95" t="s">
        <v>376</v>
      </c>
    </row>
    <row r="94" spans="3:19" ht="30" x14ac:dyDescent="0.25">
      <c r="C94" s="94" t="s">
        <v>232</v>
      </c>
      <c r="I94" s="95" t="s">
        <v>607</v>
      </c>
      <c r="S94" s="95" t="s">
        <v>377</v>
      </c>
    </row>
    <row r="95" spans="3:19" x14ac:dyDescent="0.25">
      <c r="C95" s="94" t="s">
        <v>875</v>
      </c>
      <c r="I95" s="95" t="s">
        <v>662</v>
      </c>
      <c r="S95" s="95" t="s">
        <v>378</v>
      </c>
    </row>
    <row r="96" spans="3:19" x14ac:dyDescent="0.25">
      <c r="C96" s="94" t="s">
        <v>233</v>
      </c>
      <c r="I96" s="95" t="s">
        <v>608</v>
      </c>
      <c r="S96" s="95" t="s">
        <v>379</v>
      </c>
    </row>
    <row r="97" spans="3:19" x14ac:dyDescent="0.25">
      <c r="C97" s="94" t="s">
        <v>876</v>
      </c>
      <c r="I97" s="95" t="s">
        <v>650</v>
      </c>
      <c r="S97" s="95" t="s">
        <v>380</v>
      </c>
    </row>
    <row r="98" spans="3:19" x14ac:dyDescent="0.25">
      <c r="C98" s="94" t="s">
        <v>234</v>
      </c>
      <c r="I98" s="95" t="s">
        <v>609</v>
      </c>
      <c r="S98" s="95" t="s">
        <v>381</v>
      </c>
    </row>
    <row r="99" spans="3:19" x14ac:dyDescent="0.25">
      <c r="C99" s="94" t="s">
        <v>235</v>
      </c>
      <c r="I99" s="95" t="s">
        <v>610</v>
      </c>
      <c r="S99" s="95" t="s">
        <v>382</v>
      </c>
    </row>
    <row r="100" spans="3:19" x14ac:dyDescent="0.25">
      <c r="C100" s="94" t="s">
        <v>236</v>
      </c>
      <c r="I100" s="95" t="s">
        <v>611</v>
      </c>
      <c r="S100" s="95" t="s">
        <v>383</v>
      </c>
    </row>
    <row r="101" spans="3:19" x14ac:dyDescent="0.25">
      <c r="C101" s="94" t="s">
        <v>237</v>
      </c>
      <c r="I101" s="95" t="s">
        <v>612</v>
      </c>
      <c r="S101" s="95" t="s">
        <v>384</v>
      </c>
    </row>
    <row r="102" spans="3:19" x14ac:dyDescent="0.25">
      <c r="C102" s="94" t="s">
        <v>238</v>
      </c>
      <c r="I102" s="95" t="s">
        <v>907</v>
      </c>
      <c r="S102" s="95" t="s">
        <v>385</v>
      </c>
    </row>
    <row r="103" spans="3:19" x14ac:dyDescent="0.25">
      <c r="C103" s="94" t="s">
        <v>239</v>
      </c>
      <c r="I103" s="95" t="s">
        <v>613</v>
      </c>
      <c r="S103" s="95" t="s">
        <v>386</v>
      </c>
    </row>
    <row r="104" spans="3:19" x14ac:dyDescent="0.25">
      <c r="C104" s="94" t="s">
        <v>240</v>
      </c>
      <c r="I104" s="95" t="s">
        <v>614</v>
      </c>
      <c r="S104" s="95" t="s">
        <v>387</v>
      </c>
    </row>
    <row r="105" spans="3:19" x14ac:dyDescent="0.25">
      <c r="C105" s="94" t="s">
        <v>241</v>
      </c>
      <c r="I105" s="95" t="s">
        <v>615</v>
      </c>
      <c r="S105" s="95" t="s">
        <v>388</v>
      </c>
    </row>
    <row r="106" spans="3:19" x14ac:dyDescent="0.25">
      <c r="C106" s="94" t="s">
        <v>242</v>
      </c>
      <c r="I106" s="95" t="s">
        <v>616</v>
      </c>
      <c r="S106" s="95" t="s">
        <v>389</v>
      </c>
    </row>
    <row r="107" spans="3:19" x14ac:dyDescent="0.25">
      <c r="C107" s="94" t="s">
        <v>243</v>
      </c>
      <c r="I107" s="95" t="s">
        <v>617</v>
      </c>
      <c r="S107" s="95" t="s">
        <v>390</v>
      </c>
    </row>
    <row r="108" spans="3:19" x14ac:dyDescent="0.25">
      <c r="C108" s="94" t="s">
        <v>244</v>
      </c>
      <c r="I108" s="95" t="s">
        <v>648</v>
      </c>
      <c r="S108" s="95" t="s">
        <v>391</v>
      </c>
    </row>
    <row r="109" spans="3:19" x14ac:dyDescent="0.25">
      <c r="C109" s="94" t="s">
        <v>245</v>
      </c>
      <c r="I109" s="95" t="s">
        <v>618</v>
      </c>
      <c r="S109" s="95" t="s">
        <v>392</v>
      </c>
    </row>
    <row r="110" spans="3:19" ht="60" x14ac:dyDescent="0.25">
      <c r="C110" s="94" t="s">
        <v>246</v>
      </c>
      <c r="I110" s="95" t="s">
        <v>619</v>
      </c>
      <c r="S110" s="95" t="s">
        <v>921</v>
      </c>
    </row>
    <row r="111" spans="3:19" x14ac:dyDescent="0.25">
      <c r="C111" s="94" t="s">
        <v>254</v>
      </c>
      <c r="I111" s="95" t="s">
        <v>620</v>
      </c>
      <c r="S111" s="95" t="s">
        <v>393</v>
      </c>
    </row>
    <row r="112" spans="3:19" x14ac:dyDescent="0.25">
      <c r="C112" s="94" t="s">
        <v>247</v>
      </c>
      <c r="I112" s="95" t="s">
        <v>621</v>
      </c>
      <c r="S112" s="95" t="s">
        <v>394</v>
      </c>
    </row>
    <row r="113" spans="3:19" x14ac:dyDescent="0.25">
      <c r="C113" s="94" t="s">
        <v>248</v>
      </c>
      <c r="I113" s="95" t="s">
        <v>622</v>
      </c>
      <c r="S113" s="95" t="s">
        <v>395</v>
      </c>
    </row>
    <row r="114" spans="3:19" x14ac:dyDescent="0.25">
      <c r="C114" s="94" t="s">
        <v>249</v>
      </c>
      <c r="I114" s="95" t="s">
        <v>623</v>
      </c>
      <c r="S114" s="95" t="s">
        <v>922</v>
      </c>
    </row>
    <row r="115" spans="3:19" x14ac:dyDescent="0.25">
      <c r="C115" s="94" t="s">
        <v>250</v>
      </c>
      <c r="I115" s="95" t="s">
        <v>624</v>
      </c>
      <c r="S115" s="95" t="s">
        <v>396</v>
      </c>
    </row>
    <row r="116" spans="3:19" x14ac:dyDescent="0.25">
      <c r="C116" s="94" t="s">
        <v>251</v>
      </c>
      <c r="I116" s="95" t="s">
        <v>668</v>
      </c>
      <c r="S116" s="95" t="s">
        <v>397</v>
      </c>
    </row>
    <row r="117" spans="3:19" x14ac:dyDescent="0.25">
      <c r="C117" s="94" t="s">
        <v>252</v>
      </c>
      <c r="I117" s="95" t="s">
        <v>667</v>
      </c>
      <c r="S117" s="95" t="s">
        <v>398</v>
      </c>
    </row>
    <row r="118" spans="3:19" x14ac:dyDescent="0.25">
      <c r="C118" s="94" t="s">
        <v>253</v>
      </c>
      <c r="I118" s="95" t="s">
        <v>625</v>
      </c>
      <c r="S118" s="95" t="s">
        <v>399</v>
      </c>
    </row>
    <row r="119" spans="3:19" x14ac:dyDescent="0.25">
      <c r="C119" s="94" t="s">
        <v>255</v>
      </c>
      <c r="I119" s="95" t="s">
        <v>626</v>
      </c>
      <c r="S119" s="95" t="s">
        <v>923</v>
      </c>
    </row>
    <row r="120" spans="3:19" x14ac:dyDescent="0.25">
      <c r="C120" s="94" t="s">
        <v>256</v>
      </c>
      <c r="I120" s="95" t="s">
        <v>627</v>
      </c>
      <c r="S120" s="95" t="s">
        <v>17</v>
      </c>
    </row>
    <row r="121" spans="3:19" x14ac:dyDescent="0.25">
      <c r="C121" s="94" t="s">
        <v>719</v>
      </c>
      <c r="I121" s="95" t="s">
        <v>628</v>
      </c>
      <c r="S121" s="95" t="s">
        <v>400</v>
      </c>
    </row>
    <row r="122" spans="3:19" x14ac:dyDescent="0.25">
      <c r="C122" s="94" t="s">
        <v>720</v>
      </c>
      <c r="I122" s="95" t="s">
        <v>629</v>
      </c>
      <c r="S122" s="95" t="s">
        <v>401</v>
      </c>
    </row>
    <row r="123" spans="3:19" x14ac:dyDescent="0.25">
      <c r="C123" s="94" t="s">
        <v>722</v>
      </c>
      <c r="I123" s="95" t="s">
        <v>908</v>
      </c>
      <c r="S123" s="95" t="s">
        <v>402</v>
      </c>
    </row>
    <row r="124" spans="3:19" x14ac:dyDescent="0.25">
      <c r="C124" s="94" t="s">
        <v>725</v>
      </c>
      <c r="I124" s="95" t="s">
        <v>630</v>
      </c>
      <c r="S124" s="95" t="s">
        <v>924</v>
      </c>
    </row>
    <row r="125" spans="3:19" x14ac:dyDescent="0.25">
      <c r="C125" s="94" t="s">
        <v>726</v>
      </c>
      <c r="I125" s="95" t="s">
        <v>659</v>
      </c>
      <c r="S125" s="95" t="s">
        <v>403</v>
      </c>
    </row>
    <row r="126" spans="3:19" x14ac:dyDescent="0.25">
      <c r="C126" s="94" t="s">
        <v>724</v>
      </c>
      <c r="I126" s="95" t="s">
        <v>660</v>
      </c>
      <c r="S126" s="95" t="s">
        <v>404</v>
      </c>
    </row>
    <row r="127" spans="3:19" x14ac:dyDescent="0.25">
      <c r="C127" s="94" t="s">
        <v>723</v>
      </c>
      <c r="I127" s="95" t="s">
        <v>631</v>
      </c>
      <c r="S127" s="95" t="s">
        <v>405</v>
      </c>
    </row>
    <row r="128" spans="3:19" x14ac:dyDescent="0.25">
      <c r="C128" s="94" t="s">
        <v>721</v>
      </c>
      <c r="I128" s="95" t="s">
        <v>632</v>
      </c>
      <c r="S128" s="95" t="s">
        <v>406</v>
      </c>
    </row>
    <row r="129" spans="3:9" x14ac:dyDescent="0.25">
      <c r="C129" s="94" t="s">
        <v>257</v>
      </c>
      <c r="I129" s="95" t="s">
        <v>633</v>
      </c>
    </row>
    <row r="130" spans="3:9" x14ac:dyDescent="0.25">
      <c r="C130" s="94" t="s">
        <v>258</v>
      </c>
      <c r="I130" s="95" t="s">
        <v>634</v>
      </c>
    </row>
    <row r="131" spans="3:9" x14ac:dyDescent="0.25">
      <c r="C131" s="94" t="s">
        <v>883</v>
      </c>
      <c r="I131" s="95" t="s">
        <v>635</v>
      </c>
    </row>
    <row r="132" spans="3:9" x14ac:dyDescent="0.25">
      <c r="C132" s="94" t="s">
        <v>259</v>
      </c>
      <c r="I132" s="95" t="s">
        <v>655</v>
      </c>
    </row>
    <row r="133" spans="3:9" x14ac:dyDescent="0.25">
      <c r="C133" s="94" t="s">
        <v>260</v>
      </c>
      <c r="I133" s="95" t="s">
        <v>636</v>
      </c>
    </row>
    <row r="134" spans="3:9" x14ac:dyDescent="0.25">
      <c r="C134" s="94" t="s">
        <v>882</v>
      </c>
      <c r="I134" s="95" t="s">
        <v>637</v>
      </c>
    </row>
    <row r="135" spans="3:9" x14ac:dyDescent="0.25">
      <c r="C135" s="94" t="s">
        <v>261</v>
      </c>
      <c r="I135" s="95" t="s">
        <v>663</v>
      </c>
    </row>
    <row r="136" spans="3:9" x14ac:dyDescent="0.25">
      <c r="C136" s="94" t="s">
        <v>262</v>
      </c>
      <c r="I136" s="95" t="s">
        <v>638</v>
      </c>
    </row>
    <row r="137" spans="3:9" x14ac:dyDescent="0.25">
      <c r="C137" s="94" t="s">
        <v>263</v>
      </c>
      <c r="I137" s="95" t="s">
        <v>666</v>
      </c>
    </row>
    <row r="138" spans="3:9" x14ac:dyDescent="0.25">
      <c r="C138" s="94" t="s">
        <v>264</v>
      </c>
      <c r="I138" s="95" t="s">
        <v>665</v>
      </c>
    </row>
    <row r="139" spans="3:9" x14ac:dyDescent="0.25">
      <c r="C139" s="94" t="s">
        <v>265</v>
      </c>
      <c r="I139" s="95" t="s">
        <v>639</v>
      </c>
    </row>
    <row r="140" spans="3:9" x14ac:dyDescent="0.25">
      <c r="C140" s="94" t="s">
        <v>266</v>
      </c>
      <c r="I140" s="95" t="s">
        <v>649</v>
      </c>
    </row>
    <row r="141" spans="3:9" x14ac:dyDescent="0.25">
      <c r="C141" s="94" t="s">
        <v>267</v>
      </c>
      <c r="I141" s="95" t="s">
        <v>658</v>
      </c>
    </row>
    <row r="142" spans="3:9" x14ac:dyDescent="0.25">
      <c r="C142" s="94" t="s">
        <v>268</v>
      </c>
      <c r="I142" s="95" t="s">
        <v>640</v>
      </c>
    </row>
    <row r="143" spans="3:9" x14ac:dyDescent="0.25">
      <c r="C143" s="94" t="s">
        <v>269</v>
      </c>
      <c r="I143" s="95" t="s">
        <v>909</v>
      </c>
    </row>
    <row r="144" spans="3:9" x14ac:dyDescent="0.25">
      <c r="C144" s="94" t="s">
        <v>270</v>
      </c>
      <c r="I144" s="95" t="s">
        <v>641</v>
      </c>
    </row>
    <row r="145" spans="3:9" x14ac:dyDescent="0.25">
      <c r="C145" s="94" t="s">
        <v>271</v>
      </c>
      <c r="I145" s="95" t="s">
        <v>642</v>
      </c>
    </row>
    <row r="146" spans="3:9" x14ac:dyDescent="0.25">
      <c r="C146" s="94" t="s">
        <v>272</v>
      </c>
      <c r="I146" s="95" t="s">
        <v>643</v>
      </c>
    </row>
    <row r="147" spans="3:9" x14ac:dyDescent="0.25">
      <c r="C147" s="94" t="s">
        <v>878</v>
      </c>
      <c r="I147" s="95" t="s">
        <v>644</v>
      </c>
    </row>
    <row r="148" spans="3:9" x14ac:dyDescent="0.25">
      <c r="C148" s="94" t="s">
        <v>273</v>
      </c>
      <c r="I148" s="95" t="s">
        <v>661</v>
      </c>
    </row>
    <row r="149" spans="3:9" x14ac:dyDescent="0.25">
      <c r="C149" s="94" t="s">
        <v>274</v>
      </c>
      <c r="I149" s="95" t="s">
        <v>645</v>
      </c>
    </row>
    <row r="150" spans="3:9" x14ac:dyDescent="0.25">
      <c r="C150" s="94" t="s">
        <v>275</v>
      </c>
      <c r="I150" s="95" t="s">
        <v>646</v>
      </c>
    </row>
    <row r="151" spans="3:9" x14ac:dyDescent="0.25">
      <c r="C151" s="94" t="s">
        <v>276</v>
      </c>
      <c r="I151" s="95" t="s">
        <v>647</v>
      </c>
    </row>
    <row r="152" spans="3:9" x14ac:dyDescent="0.25">
      <c r="C152" s="94" t="s">
        <v>277</v>
      </c>
    </row>
    <row r="153" spans="3:9" x14ac:dyDescent="0.25">
      <c r="C153" s="94" t="s">
        <v>278</v>
      </c>
    </row>
    <row r="154" spans="3:9" x14ac:dyDescent="0.25">
      <c r="C154" s="94" t="s">
        <v>279</v>
      </c>
    </row>
    <row r="155" spans="3:9" x14ac:dyDescent="0.25">
      <c r="C155" s="94" t="s">
        <v>280</v>
      </c>
    </row>
    <row r="156" spans="3:9" x14ac:dyDescent="0.25">
      <c r="C156" s="94" t="s">
        <v>281</v>
      </c>
    </row>
    <row r="157" spans="3:9" x14ac:dyDescent="0.25">
      <c r="C157" s="94" t="s">
        <v>282</v>
      </c>
    </row>
    <row r="158" spans="3:9" x14ac:dyDescent="0.25">
      <c r="C158" s="94" t="s">
        <v>283</v>
      </c>
    </row>
    <row r="159" spans="3:9" x14ac:dyDescent="0.25">
      <c r="C159" s="94" t="s">
        <v>284</v>
      </c>
    </row>
    <row r="160" spans="3:9" ht="30" x14ac:dyDescent="0.25">
      <c r="C160" s="94" t="s">
        <v>285</v>
      </c>
    </row>
    <row r="161" spans="3:3" ht="30" x14ac:dyDescent="0.25">
      <c r="C161" s="94" t="s">
        <v>877</v>
      </c>
    </row>
    <row r="162" spans="3:3" x14ac:dyDescent="0.25">
      <c r="C162" s="94" t="s">
        <v>286</v>
      </c>
    </row>
    <row r="163" spans="3:3" x14ac:dyDescent="0.25">
      <c r="C163" s="94" t="s">
        <v>287</v>
      </c>
    </row>
    <row r="164" spans="3:3" x14ac:dyDescent="0.25">
      <c r="C164" s="94" t="s">
        <v>288</v>
      </c>
    </row>
    <row r="165" spans="3:3" x14ac:dyDescent="0.25">
      <c r="C165" s="94" t="s">
        <v>289</v>
      </c>
    </row>
    <row r="166" spans="3:3" x14ac:dyDescent="0.25">
      <c r="C166" s="94" t="s">
        <v>884</v>
      </c>
    </row>
    <row r="167" spans="3:3" ht="30" x14ac:dyDescent="0.25">
      <c r="C167" s="94" t="s">
        <v>880</v>
      </c>
    </row>
    <row r="168" spans="3:3" x14ac:dyDescent="0.25">
      <c r="C168" s="94" t="s">
        <v>290</v>
      </c>
    </row>
    <row r="169" spans="3:3" x14ac:dyDescent="0.25">
      <c r="C169" s="94" t="s">
        <v>291</v>
      </c>
    </row>
    <row r="170" spans="3:3" x14ac:dyDescent="0.25">
      <c r="C170" s="94" t="s">
        <v>292</v>
      </c>
    </row>
    <row r="171" spans="3:3" x14ac:dyDescent="0.25">
      <c r="C171" s="94" t="s">
        <v>293</v>
      </c>
    </row>
    <row r="172" spans="3:3" x14ac:dyDescent="0.25">
      <c r="C172" s="94" t="s">
        <v>294</v>
      </c>
    </row>
    <row r="173" spans="3:3" x14ac:dyDescent="0.25">
      <c r="C173" s="94" t="s">
        <v>295</v>
      </c>
    </row>
    <row r="174" spans="3:3" x14ac:dyDescent="0.25">
      <c r="C174" s="94" t="s">
        <v>296</v>
      </c>
    </row>
  </sheetData>
  <sheetProtection algorithmName="SHA-512" hashValue="wTnqiUj/J6/KQbv44hhxbtjlX2gkZN1kH7W1e5TVX1b0M49n/FzXTukdj0I1bnvU3sfTngjEZ+7RCCjy6TI5xA==" saltValue="sURoS+JmtrMtCsfXS1B1cA==" spinCount="100000" sheet="1" objects="1" scenarios="1" selectLockedCells="1" selectUnlockedCells="1"/>
  <pageMargins left="0.7" right="0.7" top="0.75" bottom="0.75" header="0.3" footer="0.3"/>
  <pageSetup paperSize="9" orientation="portrait" r:id="rId1"/>
  <tableParts count="11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/>
  <dimension ref="B1:H6"/>
  <sheetViews>
    <sheetView showGridLines="0" workbookViewId="0">
      <selection activeCell="D2" sqref="D2"/>
    </sheetView>
  </sheetViews>
  <sheetFormatPr defaultRowHeight="15" x14ac:dyDescent="0.25"/>
  <cols>
    <col min="2" max="2" width="56.140625" bestFit="1" customWidth="1"/>
    <col min="4" max="4" width="10.42578125" bestFit="1" customWidth="1"/>
    <col min="5" max="5" width="17" bestFit="1" customWidth="1"/>
    <col min="6" max="6" width="16.42578125" customWidth="1"/>
  </cols>
  <sheetData>
    <row r="1" spans="2:8" ht="20.100000000000001" customHeight="1" x14ac:dyDescent="0.25">
      <c r="B1" s="37" t="s">
        <v>86</v>
      </c>
      <c r="C1" s="37" t="s">
        <v>87</v>
      </c>
      <c r="D1" s="37" t="s">
        <v>88</v>
      </c>
      <c r="E1" s="37" t="s">
        <v>89</v>
      </c>
      <c r="F1" s="37" t="s">
        <v>90</v>
      </c>
      <c r="H1" s="9"/>
    </row>
    <row r="2" spans="2:8" ht="20.100000000000001" customHeight="1" x14ac:dyDescent="0.25">
      <c r="B2" s="10" t="s">
        <v>83</v>
      </c>
      <c r="C2" s="11">
        <v>250</v>
      </c>
      <c r="D2" s="14" t="s">
        <v>66</v>
      </c>
      <c r="E2" s="14">
        <v>1</v>
      </c>
      <c r="F2" s="11">
        <f>IF(D2="Yes",C2,0)*E2</f>
        <v>0</v>
      </c>
    </row>
    <row r="3" spans="2:8" ht="20.100000000000001" customHeight="1" x14ac:dyDescent="0.25">
      <c r="B3" s="10" t="s">
        <v>84</v>
      </c>
      <c r="C3" s="11">
        <v>175</v>
      </c>
      <c r="D3" s="14" t="s">
        <v>66</v>
      </c>
      <c r="E3" s="14">
        <v>1</v>
      </c>
      <c r="F3" s="11">
        <f t="shared" ref="F3:F4" si="0">IF(D3="Yes",C3,0)*E3</f>
        <v>0</v>
      </c>
    </row>
    <row r="4" spans="2:8" ht="20.100000000000001" customHeight="1" x14ac:dyDescent="0.25">
      <c r="B4" s="10" t="s">
        <v>85</v>
      </c>
      <c r="C4" s="11">
        <v>60</v>
      </c>
      <c r="D4" s="14" t="s">
        <v>66</v>
      </c>
      <c r="E4" s="14">
        <v>1</v>
      </c>
      <c r="F4" s="11">
        <f t="shared" si="0"/>
        <v>0</v>
      </c>
    </row>
    <row r="5" spans="2:8" ht="15.75" thickBot="1" x14ac:dyDescent="0.3"/>
    <row r="6" spans="2:8" ht="15.75" thickBot="1" x14ac:dyDescent="0.3">
      <c r="C6" s="129" t="s">
        <v>116</v>
      </c>
      <c r="D6" s="129"/>
      <c r="E6" s="130"/>
      <c r="F6" s="16">
        <f>SUM(F2:F4)</f>
        <v>0</v>
      </c>
    </row>
  </sheetData>
  <sheetProtection algorithmName="SHA-512" hashValue="6ZuLcal7ZJFQtiYTW4H2OkFsQNFEgL/MEHGPKC4F0KH789wK+xr6dH8VLJyC1+EEO82AP81yhVlT0a1V0SVFPQ==" saltValue="yDiwij8D3dHgNkVJJeGiDw==" spinCount="100000" sheet="1" objects="1" scenarios="1" selectLockedCells="1"/>
  <mergeCells count="1">
    <mergeCell ref="C6:E6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500-000000000000}">
          <x14:formula1>
            <xm:f>'Study Information'!$F$21:$F$22</xm:f>
          </x14:formula1>
          <xm:sqref>D2:D4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8"/>
  <dimension ref="A1:G11"/>
  <sheetViews>
    <sheetView showGridLines="0" workbookViewId="0">
      <selection activeCell="B3" sqref="B3"/>
    </sheetView>
  </sheetViews>
  <sheetFormatPr defaultRowHeight="15" x14ac:dyDescent="0.25"/>
  <cols>
    <col min="1" max="1" width="15.7109375" customWidth="1"/>
    <col min="2" max="2" width="36.42578125" bestFit="1" customWidth="1"/>
    <col min="3" max="3" width="20" customWidth="1"/>
    <col min="4" max="4" width="19" customWidth="1"/>
    <col min="5" max="5" width="19.85546875" bestFit="1" customWidth="1"/>
    <col min="6" max="7" width="22.7109375" bestFit="1" customWidth="1"/>
  </cols>
  <sheetData>
    <row r="1" spans="1:7" x14ac:dyDescent="0.25">
      <c r="A1" s="38" t="s">
        <v>36</v>
      </c>
      <c r="B1" s="38" t="s">
        <v>117</v>
      </c>
      <c r="C1" s="38" t="s">
        <v>118</v>
      </c>
      <c r="D1" s="38" t="s">
        <v>119</v>
      </c>
      <c r="E1" s="38" t="s">
        <v>777</v>
      </c>
      <c r="F1" s="38" t="s">
        <v>120</v>
      </c>
      <c r="G1" s="38" t="s">
        <v>717</v>
      </c>
    </row>
    <row r="2" spans="1:7" x14ac:dyDescent="0.25">
      <c r="A2" s="34">
        <f>'Study Information'!C4</f>
        <v>0</v>
      </c>
      <c r="B2" s="35" t="s">
        <v>859</v>
      </c>
      <c r="C2" s="36">
        <f>SUMIF('Per Patient Budget'!$B$5:$B$24,B2,'Per Patient Budget'!$R$5:$R$24)*'Study Information'!C13</f>
        <v>0</v>
      </c>
      <c r="D2" s="34">
        <f>'Study Information'!$C$18</f>
        <v>0</v>
      </c>
      <c r="E2" s="34">
        <f>'PI Sign Off'!$C$10</f>
        <v>0</v>
      </c>
      <c r="F2" s="34">
        <f>'PI Sign Off'!$G$13</f>
        <v>0</v>
      </c>
      <c r="G2" s="1">
        <f>'Study Information'!$C$20</f>
        <v>0</v>
      </c>
    </row>
    <row r="3" spans="1:7" x14ac:dyDescent="0.25">
      <c r="A3" s="34">
        <f>'Study Information'!C4</f>
        <v>0</v>
      </c>
      <c r="B3" s="35" t="s">
        <v>0</v>
      </c>
      <c r="C3" s="36">
        <f>SUMIF('Per Patient Budget'!$B$5:$B$24,B3,'Per Patient Budget'!$R$5:$R$24)*'Study Information'!C13</f>
        <v>0</v>
      </c>
      <c r="D3" s="34">
        <f>'Study Information'!$C$18</f>
        <v>0</v>
      </c>
      <c r="E3" s="34">
        <f>'PI Sign Off'!$C$10</f>
        <v>0</v>
      </c>
      <c r="F3" s="34">
        <f>'PI Sign Off'!$G$13</f>
        <v>0</v>
      </c>
      <c r="G3" s="1">
        <f>'Study Information'!$C$20</f>
        <v>0</v>
      </c>
    </row>
    <row r="4" spans="1:7" x14ac:dyDescent="0.25">
      <c r="A4" s="34">
        <f>'Study Information'!C4</f>
        <v>0</v>
      </c>
      <c r="B4" s="35" t="s">
        <v>1</v>
      </c>
      <c r="C4" s="36">
        <f>SUMIF('Per Patient Budget'!$B$5:$B$24,B4,'Per Patient Budget'!$R$5:$R$24)*'Study Information'!C13</f>
        <v>0</v>
      </c>
      <c r="D4" s="34">
        <f>'Study Information'!$C$18</f>
        <v>0</v>
      </c>
      <c r="E4" s="34">
        <f>'PI Sign Off'!$C$10</f>
        <v>0</v>
      </c>
      <c r="F4" s="34">
        <f>'PI Sign Off'!$G$13</f>
        <v>0</v>
      </c>
      <c r="G4" s="1">
        <f>'Study Information'!$C$20</f>
        <v>0</v>
      </c>
    </row>
    <row r="5" spans="1:7" x14ac:dyDescent="0.25">
      <c r="A5" s="34">
        <f>'Study Information'!C4</f>
        <v>0</v>
      </c>
      <c r="B5" s="35" t="s">
        <v>2</v>
      </c>
      <c r="C5" s="36">
        <f>SUMIF('Per Patient Budget'!$B$5:$B$24,B5,'Per Patient Budget'!$R$5:$R$24)*'Study Information'!C13</f>
        <v>0</v>
      </c>
      <c r="D5" s="34">
        <f>'Study Information'!$C$18</f>
        <v>0</v>
      </c>
      <c r="E5" s="34">
        <f>'PI Sign Off'!$C$10</f>
        <v>0</v>
      </c>
      <c r="F5" s="34">
        <f>'PI Sign Off'!$G$13</f>
        <v>0</v>
      </c>
      <c r="G5" s="1">
        <f>'Study Information'!$C$20</f>
        <v>0</v>
      </c>
    </row>
    <row r="6" spans="1:7" x14ac:dyDescent="0.25">
      <c r="A6" s="34">
        <f>'Study Information'!C4</f>
        <v>0</v>
      </c>
      <c r="B6" s="35" t="s">
        <v>669</v>
      </c>
      <c r="C6" s="36">
        <f>SUMIF('Per Patient Budget'!$B$5:$B$24,B6,'Per Patient Budget'!$R$5:$R$24)*'Study Information'!C13</f>
        <v>0</v>
      </c>
      <c r="D6" s="34">
        <f>'Study Information'!$C$18</f>
        <v>0</v>
      </c>
      <c r="E6" s="34">
        <f>'PI Sign Off'!$C$10</f>
        <v>0</v>
      </c>
      <c r="F6" s="34">
        <f>'PI Sign Off'!$G$13</f>
        <v>0</v>
      </c>
      <c r="G6" s="1">
        <f>'Study Information'!$C$20</f>
        <v>0</v>
      </c>
    </row>
    <row r="7" spans="1:7" x14ac:dyDescent="0.25">
      <c r="A7" s="34">
        <f>'Study Information'!C4</f>
        <v>0</v>
      </c>
      <c r="B7" s="35" t="s">
        <v>3</v>
      </c>
      <c r="C7" s="36">
        <f>SUMIF('Per Patient Budget'!$B$5:$B$24,B7,'Per Patient Budget'!$R$5:$R$24)*'Study Information'!C13</f>
        <v>0</v>
      </c>
      <c r="D7" s="34">
        <f>'Study Information'!$C$18</f>
        <v>0</v>
      </c>
      <c r="E7" s="34">
        <f>'PI Sign Off'!$C$10</f>
        <v>0</v>
      </c>
      <c r="F7" s="34">
        <f>'PI Sign Off'!$G$13</f>
        <v>0</v>
      </c>
      <c r="G7" s="1">
        <f>'Study Information'!$C$20</f>
        <v>0</v>
      </c>
    </row>
    <row r="8" spans="1:7" x14ac:dyDescent="0.25">
      <c r="A8" s="34">
        <f>'Study Information'!C4</f>
        <v>0</v>
      </c>
      <c r="B8" s="35" t="s">
        <v>4</v>
      </c>
      <c r="C8" s="36">
        <f>SUMIF('Per Patient Budget'!$B$5:$B$24,B8,'Per Patient Budget'!$R$5:$R$24)*'Study Information'!C13</f>
        <v>0</v>
      </c>
      <c r="D8" s="34">
        <f>'Study Information'!$C$18</f>
        <v>0</v>
      </c>
      <c r="E8" s="34">
        <f>'PI Sign Off'!$C$10</f>
        <v>0</v>
      </c>
      <c r="F8" s="34">
        <f>'PI Sign Off'!$G$13</f>
        <v>0</v>
      </c>
      <c r="G8" s="1">
        <f>'Study Information'!$C$20</f>
        <v>0</v>
      </c>
    </row>
    <row r="9" spans="1:7" x14ac:dyDescent="0.25">
      <c r="A9" s="34">
        <f>'Study Information'!C4</f>
        <v>0</v>
      </c>
      <c r="B9" s="35" t="s">
        <v>5</v>
      </c>
      <c r="C9" s="36">
        <f>SUMIF('Per Patient Budget'!$B$5:$B$24,B9,'Per Patient Budget'!$R$5:$R$24)*'Study Information'!C13</f>
        <v>0</v>
      </c>
      <c r="D9" s="34">
        <f>'Study Information'!$C$18</f>
        <v>0</v>
      </c>
      <c r="E9" s="34">
        <f>'PI Sign Off'!$C$10</f>
        <v>0</v>
      </c>
      <c r="F9" s="34">
        <f>'PI Sign Off'!$G$13</f>
        <v>0</v>
      </c>
      <c r="G9" s="1">
        <f>'Study Information'!$C$20</f>
        <v>0</v>
      </c>
    </row>
    <row r="10" spans="1:7" x14ac:dyDescent="0.25">
      <c r="A10" s="34">
        <f>'Study Information'!C4</f>
        <v>0</v>
      </c>
      <c r="B10" s="35" t="s">
        <v>6</v>
      </c>
      <c r="C10" s="36">
        <f>SUMIF('Per Patient Budget'!$B$5:$B$24,B10,'Per Patient Budget'!$R$5:$R$24)*'Study Information'!C13</f>
        <v>0</v>
      </c>
      <c r="D10" s="34">
        <f>'Study Information'!$C$18</f>
        <v>0</v>
      </c>
      <c r="E10" s="34">
        <f>'PI Sign Off'!$C$10</f>
        <v>0</v>
      </c>
      <c r="F10" s="34">
        <f>'PI Sign Off'!$G$13</f>
        <v>0</v>
      </c>
      <c r="G10" s="1">
        <f>'Study Information'!$C$20</f>
        <v>0</v>
      </c>
    </row>
    <row r="11" spans="1:7" x14ac:dyDescent="0.25">
      <c r="A11" s="34">
        <f>'Study Information'!C4</f>
        <v>0</v>
      </c>
      <c r="B11" s="35" t="s">
        <v>121</v>
      </c>
      <c r="C11" s="36">
        <f>'Set-up Costs'!$F$6</f>
        <v>0</v>
      </c>
      <c r="D11" s="34">
        <f>'Study Information'!$C$18</f>
        <v>0</v>
      </c>
      <c r="E11" s="34">
        <f>'PI Sign Off'!$C$10</f>
        <v>0</v>
      </c>
      <c r="F11" s="34">
        <f>'PI Sign Off'!$G$13</f>
        <v>0</v>
      </c>
      <c r="G11" s="1">
        <f>'Study Information'!$C$20</f>
        <v>0</v>
      </c>
    </row>
  </sheetData>
  <sheetProtection algorithmName="SHA-512" hashValue="TMSoQj9oPYaj5fT4FyoTPD3omln1fFEankgAdL5DS4xKiUNJ+KoKMLoeb2vxuChnuifjD4222zl/3zQ7F451sg==" saltValue="kFafviyLrPjgHsQxyX9oWQ==" spinCount="100000" sheet="1" objects="1" scenarios="1" selectLockedCells="1" selectUnlockedCells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7030A0"/>
  </sheetPr>
  <dimension ref="A3:D90"/>
  <sheetViews>
    <sheetView showGridLines="0" view="pageLayout" zoomScaleNormal="100" workbookViewId="0">
      <selection activeCell="B2" sqref="B2:C2"/>
    </sheetView>
  </sheetViews>
  <sheetFormatPr defaultRowHeight="15" x14ac:dyDescent="0.25"/>
  <cols>
    <col min="1" max="1" width="5.28515625" customWidth="1"/>
    <col min="2" max="2" width="51.28515625" bestFit="1" customWidth="1"/>
    <col min="4" max="4" width="46.85546875" bestFit="1" customWidth="1"/>
  </cols>
  <sheetData>
    <row r="3" spans="2:3" x14ac:dyDescent="0.25">
      <c r="B3" s="56" t="s">
        <v>728</v>
      </c>
      <c r="C3" s="57"/>
    </row>
    <row r="5" spans="2:3" x14ac:dyDescent="0.25">
      <c r="B5" s="58" t="s">
        <v>729</v>
      </c>
      <c r="C5" s="59"/>
    </row>
    <row r="6" spans="2:3" x14ac:dyDescent="0.25">
      <c r="B6" s="60" t="s">
        <v>730</v>
      </c>
      <c r="C6" s="61"/>
    </row>
    <row r="7" spans="2:3" x14ac:dyDescent="0.25">
      <c r="B7" s="60" t="s">
        <v>731</v>
      </c>
      <c r="C7" s="61"/>
    </row>
    <row r="8" spans="2:3" x14ac:dyDescent="0.25">
      <c r="B8" s="60" t="s">
        <v>732</v>
      </c>
      <c r="C8" s="61"/>
    </row>
    <row r="9" spans="2:3" x14ac:dyDescent="0.25">
      <c r="B9" s="60" t="s">
        <v>733</v>
      </c>
      <c r="C9" s="61"/>
    </row>
    <row r="10" spans="2:3" x14ac:dyDescent="0.25">
      <c r="B10" s="60" t="s">
        <v>734</v>
      </c>
      <c r="C10" s="61"/>
    </row>
    <row r="11" spans="2:3" x14ac:dyDescent="0.25">
      <c r="B11" s="60" t="s">
        <v>735</v>
      </c>
      <c r="C11" s="61"/>
    </row>
    <row r="12" spans="2:3" x14ac:dyDescent="0.25">
      <c r="B12" s="60" t="s">
        <v>736</v>
      </c>
      <c r="C12" s="61"/>
    </row>
    <row r="13" spans="2:3" x14ac:dyDescent="0.25">
      <c r="B13" s="60" t="s">
        <v>737</v>
      </c>
      <c r="C13" s="61"/>
    </row>
    <row r="14" spans="2:3" x14ac:dyDescent="0.25">
      <c r="B14" s="60" t="s">
        <v>738</v>
      </c>
      <c r="C14" s="61"/>
    </row>
    <row r="15" spans="2:3" x14ac:dyDescent="0.25">
      <c r="B15" s="60" t="s">
        <v>739</v>
      </c>
      <c r="C15" s="61"/>
    </row>
    <row r="16" spans="2:3" x14ac:dyDescent="0.25">
      <c r="B16" s="60" t="s">
        <v>740</v>
      </c>
      <c r="C16" s="61"/>
    </row>
    <row r="17" spans="1:3" x14ac:dyDescent="0.25">
      <c r="B17" s="60" t="s">
        <v>741</v>
      </c>
      <c r="C17" s="61"/>
    </row>
    <row r="18" spans="1:3" s="55" customFormat="1" x14ac:dyDescent="0.25">
      <c r="A18"/>
      <c r="B18" s="62" t="s">
        <v>742</v>
      </c>
      <c r="C18" s="63"/>
    </row>
    <row r="19" spans="1:3" s="55" customFormat="1" x14ac:dyDescent="0.25">
      <c r="A19"/>
      <c r="B19"/>
      <c r="C19"/>
    </row>
    <row r="20" spans="1:3" s="55" customFormat="1" x14ac:dyDescent="0.25">
      <c r="B20" s="58" t="s">
        <v>857</v>
      </c>
      <c r="C20" s="68"/>
    </row>
    <row r="21" spans="1:3" s="55" customFormat="1" x14ac:dyDescent="0.25">
      <c r="B21" s="60" t="s">
        <v>820</v>
      </c>
      <c r="C21" s="61"/>
    </row>
    <row r="22" spans="1:3" x14ac:dyDescent="0.25">
      <c r="A22" s="55"/>
      <c r="B22" s="66" t="s">
        <v>858</v>
      </c>
      <c r="C22" s="63"/>
    </row>
    <row r="23" spans="1:3" x14ac:dyDescent="0.25">
      <c r="A23" s="55"/>
      <c r="B23" s="55"/>
      <c r="C23" s="55"/>
    </row>
    <row r="24" spans="1:3" ht="15" customHeight="1" x14ac:dyDescent="0.25">
      <c r="A24" s="55"/>
      <c r="B24" s="56" t="s">
        <v>743</v>
      </c>
      <c r="C24" s="57"/>
    </row>
    <row r="26" spans="1:3" ht="14.25" customHeight="1" x14ac:dyDescent="0.25">
      <c r="A26" s="131" t="s">
        <v>868</v>
      </c>
      <c r="B26" s="58" t="s">
        <v>744</v>
      </c>
      <c r="C26" s="59"/>
    </row>
    <row r="27" spans="1:3" x14ac:dyDescent="0.25">
      <c r="A27" s="131"/>
      <c r="B27" s="60" t="s">
        <v>745</v>
      </c>
      <c r="C27" s="61"/>
    </row>
    <row r="28" spans="1:3" x14ac:dyDescent="0.25">
      <c r="A28" s="131"/>
      <c r="B28" s="60" t="s">
        <v>746</v>
      </c>
      <c r="C28" s="61"/>
    </row>
    <row r="29" spans="1:3" x14ac:dyDescent="0.25">
      <c r="A29" s="131"/>
      <c r="B29" s="60" t="s">
        <v>747</v>
      </c>
      <c r="C29" s="61"/>
    </row>
    <row r="30" spans="1:3" x14ac:dyDescent="0.25">
      <c r="A30" s="131"/>
      <c r="B30" s="60" t="s">
        <v>748</v>
      </c>
      <c r="C30" s="61"/>
    </row>
    <row r="31" spans="1:3" x14ac:dyDescent="0.25">
      <c r="A31" s="131"/>
      <c r="B31" s="60" t="s">
        <v>749</v>
      </c>
      <c r="C31" s="61"/>
    </row>
    <row r="32" spans="1:3" x14ac:dyDescent="0.25">
      <c r="A32" s="131"/>
      <c r="B32" s="62" t="s">
        <v>750</v>
      </c>
      <c r="C32" s="63"/>
    </row>
    <row r="33" spans="1:3" x14ac:dyDescent="0.25">
      <c r="A33" s="131"/>
      <c r="B33" s="55"/>
      <c r="C33" s="55"/>
    </row>
    <row r="34" spans="1:3" x14ac:dyDescent="0.25">
      <c r="A34" s="131"/>
      <c r="B34" s="58" t="s">
        <v>751</v>
      </c>
      <c r="C34" s="59"/>
    </row>
    <row r="35" spans="1:3" x14ac:dyDescent="0.25">
      <c r="A35" s="131"/>
      <c r="B35" s="60" t="s">
        <v>752</v>
      </c>
      <c r="C35" s="61"/>
    </row>
    <row r="36" spans="1:3" x14ac:dyDescent="0.25">
      <c r="A36" s="131"/>
      <c r="B36" s="60" t="s">
        <v>753</v>
      </c>
      <c r="C36" s="61"/>
    </row>
    <row r="37" spans="1:3" x14ac:dyDescent="0.25">
      <c r="A37" s="131"/>
      <c r="B37" s="60" t="s">
        <v>754</v>
      </c>
      <c r="C37" s="61"/>
    </row>
    <row r="38" spans="1:3" x14ac:dyDescent="0.25">
      <c r="A38" s="131"/>
      <c r="B38" s="60" t="s">
        <v>755</v>
      </c>
      <c r="C38" s="61"/>
    </row>
    <row r="39" spans="1:3" x14ac:dyDescent="0.25">
      <c r="A39" s="131"/>
      <c r="B39" s="62" t="s">
        <v>756</v>
      </c>
      <c r="C39" s="63"/>
    </row>
    <row r="40" spans="1:3" x14ac:dyDescent="0.25">
      <c r="A40" s="131"/>
      <c r="B40" s="55"/>
      <c r="C40" s="55"/>
    </row>
    <row r="41" spans="1:3" x14ac:dyDescent="0.25">
      <c r="A41" s="131"/>
      <c r="B41" s="58" t="s">
        <v>757</v>
      </c>
      <c r="C41" s="59"/>
    </row>
    <row r="42" spans="1:3" x14ac:dyDescent="0.25">
      <c r="A42" s="131"/>
      <c r="B42" s="60" t="s">
        <v>756</v>
      </c>
      <c r="C42" s="61"/>
    </row>
    <row r="43" spans="1:3" x14ac:dyDescent="0.25">
      <c r="A43" s="131"/>
      <c r="B43" s="64" t="s">
        <v>758</v>
      </c>
      <c r="C43" s="61"/>
    </row>
    <row r="44" spans="1:3" x14ac:dyDescent="0.25">
      <c r="A44" s="131"/>
      <c r="B44" s="60" t="s">
        <v>759</v>
      </c>
      <c r="C44" s="61"/>
    </row>
    <row r="45" spans="1:3" x14ac:dyDescent="0.25">
      <c r="A45" s="131"/>
      <c r="B45" s="60" t="s">
        <v>755</v>
      </c>
      <c r="C45" s="61"/>
    </row>
    <row r="46" spans="1:3" x14ac:dyDescent="0.25">
      <c r="A46" s="131"/>
      <c r="B46" s="62" t="s">
        <v>760</v>
      </c>
      <c r="C46" s="63"/>
    </row>
    <row r="47" spans="1:3" x14ac:dyDescent="0.25">
      <c r="A47" s="55"/>
    </row>
    <row r="48" spans="1:3" x14ac:dyDescent="0.25">
      <c r="A48" s="55"/>
    </row>
    <row r="49" spans="1:4" x14ac:dyDescent="0.25">
      <c r="A49" s="55"/>
    </row>
    <row r="50" spans="1:4" x14ac:dyDescent="0.25">
      <c r="A50" s="55"/>
    </row>
    <row r="51" spans="1:4" x14ac:dyDescent="0.25">
      <c r="A51" s="55"/>
    </row>
    <row r="52" spans="1:4" x14ac:dyDescent="0.25">
      <c r="A52" s="55"/>
    </row>
    <row r="53" spans="1:4" x14ac:dyDescent="0.25">
      <c r="B53" s="56" t="s">
        <v>743</v>
      </c>
      <c r="C53" s="57"/>
      <c r="D53" s="55"/>
    </row>
    <row r="54" spans="1:4" x14ac:dyDescent="0.25">
      <c r="D54" s="55"/>
    </row>
    <row r="55" spans="1:4" x14ac:dyDescent="0.25">
      <c r="D55" s="55"/>
    </row>
    <row r="56" spans="1:4" x14ac:dyDescent="0.25">
      <c r="B56" s="58" t="s">
        <v>762</v>
      </c>
      <c r="C56" s="59"/>
      <c r="D56" s="55"/>
    </row>
    <row r="57" spans="1:4" x14ac:dyDescent="0.25">
      <c r="B57" s="64" t="s">
        <v>763</v>
      </c>
      <c r="C57" s="61"/>
      <c r="D57" s="55"/>
    </row>
    <row r="58" spans="1:4" x14ac:dyDescent="0.25">
      <c r="B58" s="64" t="s">
        <v>764</v>
      </c>
      <c r="C58" s="61"/>
      <c r="D58" s="55"/>
    </row>
    <row r="59" spans="1:4" x14ac:dyDescent="0.25">
      <c r="B59" s="64" t="s">
        <v>765</v>
      </c>
      <c r="C59" s="61"/>
    </row>
    <row r="60" spans="1:4" x14ac:dyDescent="0.25">
      <c r="B60" s="65" t="s">
        <v>766</v>
      </c>
      <c r="C60" s="61"/>
      <c r="D60" s="39"/>
    </row>
    <row r="61" spans="1:4" x14ac:dyDescent="0.25">
      <c r="B61" s="64" t="s">
        <v>767</v>
      </c>
      <c r="C61" s="61"/>
      <c r="D61" s="39"/>
    </row>
    <row r="62" spans="1:4" x14ac:dyDescent="0.25">
      <c r="B62" s="66" t="s">
        <v>768</v>
      </c>
      <c r="C62" s="63"/>
      <c r="D62" s="39"/>
    </row>
    <row r="63" spans="1:4" ht="45" x14ac:dyDescent="0.25">
      <c r="B63" s="71" t="s">
        <v>871</v>
      </c>
      <c r="C63" s="72"/>
      <c r="D63" s="39"/>
    </row>
    <row r="64" spans="1:4" ht="15" customHeight="1" x14ac:dyDescent="0.25">
      <c r="D64" s="69"/>
    </row>
    <row r="65" spans="2:4" x14ac:dyDescent="0.25">
      <c r="B65" s="58" t="s">
        <v>769</v>
      </c>
      <c r="C65" s="59"/>
      <c r="D65" s="39"/>
    </row>
    <row r="66" spans="2:4" x14ac:dyDescent="0.25">
      <c r="B66" s="60" t="s">
        <v>770</v>
      </c>
      <c r="C66" s="61"/>
      <c r="D66" s="39"/>
    </row>
    <row r="67" spans="2:4" ht="15" customHeight="1" x14ac:dyDescent="0.25">
      <c r="B67" s="60" t="s">
        <v>771</v>
      </c>
      <c r="C67" s="61"/>
    </row>
    <row r="68" spans="2:4" x14ac:dyDescent="0.25">
      <c r="B68" s="62" t="s">
        <v>772</v>
      </c>
      <c r="C68" s="63"/>
      <c r="D68" s="55"/>
    </row>
    <row r="69" spans="2:4" x14ac:dyDescent="0.25">
      <c r="D69" s="55"/>
    </row>
    <row r="70" spans="2:4" x14ac:dyDescent="0.25">
      <c r="B70" s="58" t="s">
        <v>773</v>
      </c>
      <c r="C70" s="59"/>
      <c r="D70" s="55"/>
    </row>
    <row r="71" spans="2:4" x14ac:dyDescent="0.25">
      <c r="B71" s="60" t="s">
        <v>774</v>
      </c>
      <c r="C71" s="61"/>
      <c r="D71" s="55"/>
    </row>
    <row r="72" spans="2:4" x14ac:dyDescent="0.25">
      <c r="B72" s="62" t="s">
        <v>775</v>
      </c>
      <c r="C72" s="63"/>
    </row>
    <row r="73" spans="2:4" x14ac:dyDescent="0.25">
      <c r="B73" s="73" t="s">
        <v>776</v>
      </c>
      <c r="C73" s="70"/>
      <c r="D73" s="39"/>
    </row>
    <row r="74" spans="2:4" x14ac:dyDescent="0.25">
      <c r="D74" s="39"/>
    </row>
    <row r="75" spans="2:4" x14ac:dyDescent="0.25">
      <c r="B75" s="74" t="s">
        <v>863</v>
      </c>
      <c r="C75" s="79"/>
      <c r="D75" s="39"/>
    </row>
    <row r="76" spans="2:4" x14ac:dyDescent="0.25">
      <c r="B76" s="75" t="s">
        <v>745</v>
      </c>
      <c r="C76" s="80"/>
    </row>
    <row r="77" spans="2:4" x14ac:dyDescent="0.25">
      <c r="B77" s="75" t="s">
        <v>746</v>
      </c>
      <c r="C77" s="80"/>
    </row>
    <row r="78" spans="2:4" x14ac:dyDescent="0.25">
      <c r="B78" s="75" t="s">
        <v>864</v>
      </c>
      <c r="C78" s="80"/>
      <c r="D78" s="55"/>
    </row>
    <row r="79" spans="2:4" x14ac:dyDescent="0.25">
      <c r="B79" s="75" t="s">
        <v>670</v>
      </c>
      <c r="C79" s="80"/>
      <c r="D79" s="55"/>
    </row>
    <row r="80" spans="2:4" x14ac:dyDescent="0.25">
      <c r="B80" s="75" t="s">
        <v>747</v>
      </c>
      <c r="C80" s="76"/>
      <c r="D80" s="55"/>
    </row>
    <row r="81" spans="2:4" x14ac:dyDescent="0.25">
      <c r="B81" s="75" t="s">
        <v>748</v>
      </c>
      <c r="C81" s="76"/>
      <c r="D81" s="55"/>
    </row>
    <row r="82" spans="2:4" x14ac:dyDescent="0.25">
      <c r="B82" s="75" t="s">
        <v>752</v>
      </c>
      <c r="C82" s="76"/>
    </row>
    <row r="83" spans="2:4" x14ac:dyDescent="0.25">
      <c r="B83" s="75" t="s">
        <v>761</v>
      </c>
      <c r="C83" s="76"/>
    </row>
    <row r="84" spans="2:4" x14ac:dyDescent="0.25">
      <c r="B84" s="75" t="s">
        <v>755</v>
      </c>
      <c r="C84" s="76"/>
    </row>
    <row r="85" spans="2:4" x14ac:dyDescent="0.25">
      <c r="B85" s="75" t="s">
        <v>759</v>
      </c>
      <c r="C85" s="76"/>
    </row>
    <row r="86" spans="2:4" x14ac:dyDescent="0.25">
      <c r="B86" s="75" t="s">
        <v>754</v>
      </c>
      <c r="C86" s="76"/>
    </row>
    <row r="87" spans="2:4" x14ac:dyDescent="0.25">
      <c r="B87" s="75" t="s">
        <v>756</v>
      </c>
      <c r="C87" s="76"/>
    </row>
    <row r="88" spans="2:4" x14ac:dyDescent="0.25">
      <c r="B88" s="75" t="s">
        <v>865</v>
      </c>
      <c r="C88" s="76"/>
    </row>
    <row r="89" spans="2:4" x14ac:dyDescent="0.25">
      <c r="B89" s="75" t="s">
        <v>866</v>
      </c>
      <c r="C89" s="76"/>
    </row>
    <row r="90" spans="2:4" x14ac:dyDescent="0.25">
      <c r="B90" s="77" t="s">
        <v>867</v>
      </c>
      <c r="C90" s="78"/>
    </row>
  </sheetData>
  <sheetProtection password="B03B" sheet="1" objects="1" scenarios="1" selectLockedCells="1" selectUnlockedCells="1"/>
  <mergeCells count="1">
    <mergeCell ref="A26:A46"/>
  </mergeCells>
  <pageMargins left="0.7" right="0.7" top="0.75" bottom="0.75" header="0.3" footer="0.3"/>
  <pageSetup paperSize="9" orientation="portrait" r:id="rId1"/>
  <headerFooter>
    <oddHeader>&amp;L&amp;"-,Bold"&amp;14Trials/DLM - Profiles Information&amp;R&amp;G</oddHeader>
    <oddFooter>&amp;LDepartment of Laboratory Medicine (DLM) -  Study Application Form V 1.7.2&amp;RDate of Print -&amp;D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11</vt:i4>
      </vt:variant>
    </vt:vector>
  </HeadingPairs>
  <TitlesOfParts>
    <vt:vector size="19" baseType="lpstr">
      <vt:lpstr>Study Information</vt:lpstr>
      <vt:lpstr>Per Patient Budget</vt:lpstr>
      <vt:lpstr>Summary of Costs</vt:lpstr>
      <vt:lpstr>PI Sign Off</vt:lpstr>
      <vt:lpstr>Lists</vt:lpstr>
      <vt:lpstr>Set-up Costs</vt:lpstr>
      <vt:lpstr>Invoicing Data</vt:lpstr>
      <vt:lpstr>Profiles Information</vt:lpstr>
      <vt:lpstr>Biochemistry</vt:lpstr>
      <vt:lpstr>Cytology</vt:lpstr>
      <vt:lpstr>Haematology</vt:lpstr>
      <vt:lpstr>Histology_Paeds</vt:lpstr>
      <vt:lpstr>Histopathology</vt:lpstr>
      <vt:lpstr>Immunology</vt:lpstr>
      <vt:lpstr>Investigation_Cost_Category</vt:lpstr>
      <vt:lpstr>Laboratory_Name</vt:lpstr>
      <vt:lpstr>Microbiology</vt:lpstr>
      <vt:lpstr>Routine_Histopathology</vt:lpstr>
      <vt:lpstr>Virology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2020-11-10T14:19:26Z</dcterms:modified>
</cp:coreProperties>
</file>